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diaz\Desktop\POA 2023\"/>
    </mc:Choice>
  </mc:AlternateContent>
  <bookViews>
    <workbookView xWindow="0" yWindow="0" windowWidth="20490" windowHeight="7755" tabRatio="589" firstSheet="6" activeTab="7"/>
  </bookViews>
  <sheets>
    <sheet name="EJE 1 GESTIÓN INSTITUCIONAL" sheetId="20" r:id="rId1"/>
    <sheet name="EJE 2 ACADÉMICO" sheetId="21" r:id="rId2"/>
    <sheet name="EJE 3 INVESTIGACIÓN" sheetId="22" r:id="rId3"/>
    <sheet name="EJE 4  VINCULACIÓN CON EL MEDIO" sheetId="23" r:id="rId4"/>
    <sheet name="EJE 5 ESTUDIANTES" sheetId="24" r:id="rId5"/>
    <sheet name="EJE 6 PERSONAL ACADÉMICO" sheetId="25" r:id="rId6"/>
    <sheet name="EJE 7 SERVICIO Y APOYO INST." sheetId="26" r:id="rId7"/>
    <sheet name="EJE 8 ASEGURAMIENTO DE CALIDAD" sheetId="27" r:id="rId8"/>
  </sheets>
  <externalReferences>
    <externalReference r:id="rId9"/>
  </externalReferences>
  <definedNames>
    <definedName name="_xlnm.Print_Area" localSheetId="0">'EJE 1 GESTIÓN INSTITUCIONAL'!$A$1:$N$140</definedName>
    <definedName name="_xlnm.Print_Area" localSheetId="1">'EJE 2 ACADÉMICO'!$A$1:$N$107</definedName>
    <definedName name="_xlnm.Print_Area" localSheetId="2">'EJE 3 INVESTIGACIÓN'!$A$1:$N$39</definedName>
    <definedName name="_xlnm.Print_Area" localSheetId="3">'EJE 4  VINCULACIÓN CON EL MEDIO'!$A$1:$N$54</definedName>
    <definedName name="_xlnm.Print_Area" localSheetId="4">'EJE 5 ESTUDIANTES'!$A$1:$N$22</definedName>
    <definedName name="_xlnm.Print_Area" localSheetId="5">'EJE 6 PERSONAL ACADÉMICO'!$A$1:$N$27</definedName>
    <definedName name="_xlnm.Print_Area" localSheetId="7">'EJE 8 ASEGURAMIENTO DE CALIDAD'!$A$1:$N$30</definedName>
    <definedName name="_xlnm.Print_Titles" localSheetId="0">'EJE 1 GESTIÓN INSTITUCIONAL'!$2:$3</definedName>
    <definedName name="_xlnm.Print_Titles" localSheetId="1">'EJE 2 ACADÉMICO'!$2:$3</definedName>
    <definedName name="_xlnm.Print_Titles" localSheetId="2">'EJE 3 INVESTIGACIÓN'!$2:$3</definedName>
    <definedName name="_xlnm.Print_Titles" localSheetId="3">'EJE 4  VINCULACIÓN CON EL MEDIO'!$2:$3</definedName>
    <definedName name="_xlnm.Print_Titles" localSheetId="4">'EJE 5 ESTUDIANTES'!$2:$3</definedName>
    <definedName name="_xlnm.Print_Titles" localSheetId="5">'EJE 6 PERSONAL ACADÉMICO'!$2:$3</definedName>
    <definedName name="_xlnm.Print_Titles" localSheetId="6">'EJE 7 SERVICIO Y APOYO INST.'!$2:$3</definedName>
    <definedName name="_xlnm.Print_Titles" localSheetId="7">'EJE 8 ASEGURAMIENTO DE CALIDAD'!$2:$3</definedName>
  </definedNames>
  <calcPr calcId="152511"/>
</workbook>
</file>

<file path=xl/calcChain.xml><?xml version="1.0" encoding="utf-8"?>
<calcChain xmlns="http://schemas.openxmlformats.org/spreadsheetml/2006/main">
  <c r="G56" i="21" l="1"/>
  <c r="G36" i="23"/>
  <c r="G14" i="20"/>
  <c r="G13" i="24" l="1"/>
  <c r="G17" i="24" s="1"/>
  <c r="G102" i="21"/>
  <c r="G10" i="23"/>
  <c r="G28" i="23" s="1"/>
  <c r="G92" i="21"/>
  <c r="G36" i="20" l="1"/>
  <c r="G45" i="26" l="1"/>
  <c r="G46" i="26" s="1"/>
  <c r="G21" i="25"/>
  <c r="G22" i="25" s="1"/>
  <c r="G18" i="24" l="1"/>
  <c r="G49" i="23" l="1"/>
  <c r="G50" i="23" s="1"/>
  <c r="G23" i="22" l="1"/>
  <c r="G22" i="22"/>
  <c r="G21" i="22"/>
  <c r="G13" i="22"/>
  <c r="G17" i="22"/>
  <c r="G18" i="22"/>
  <c r="G14" i="22"/>
  <c r="F134" i="20"/>
  <c r="F136" i="20" l="1"/>
  <c r="G34" i="22"/>
  <c r="G35" i="22" s="1"/>
  <c r="G39" i="21"/>
  <c r="G103" i="21" s="1"/>
  <c r="I134" i="20" s="1"/>
  <c r="G83" i="20" l="1"/>
  <c r="G118" i="20"/>
  <c r="G120" i="20" s="1"/>
  <c r="G107" i="20" l="1"/>
  <c r="G68" i="20"/>
  <c r="G23" i="20" l="1"/>
  <c r="G121" i="20" l="1"/>
  <c r="G21" i="27"/>
  <c r="G22" i="27" s="1"/>
</calcChain>
</file>

<file path=xl/sharedStrings.xml><?xml version="1.0" encoding="utf-8"?>
<sst xmlns="http://schemas.openxmlformats.org/spreadsheetml/2006/main" count="1981" uniqueCount="728">
  <si>
    <t>Acciones recomendadas</t>
  </si>
  <si>
    <t>Indicador verificable objetivamente</t>
  </si>
  <si>
    <t>Riesgo [1]</t>
  </si>
  <si>
    <t>Acciones de mitigación</t>
  </si>
  <si>
    <t>No.</t>
  </si>
  <si>
    <t xml:space="preserve">Insumos </t>
  </si>
  <si>
    <t>Presupuesto   ($RD)</t>
  </si>
  <si>
    <t>Fecha  resultado (DD.MM.AA)</t>
  </si>
  <si>
    <t>Responsable</t>
  </si>
  <si>
    <t>Sueldos Personal Nominal</t>
  </si>
  <si>
    <t>Sueldo Anual No.13</t>
  </si>
  <si>
    <t>Combustibles y Lubricantes</t>
  </si>
  <si>
    <t>Reprogramar actividad</t>
  </si>
  <si>
    <t>TOTAL GENERAL</t>
  </si>
  <si>
    <t>Sueldos Fijos por Rango</t>
  </si>
  <si>
    <t>Sueldo fijos por cargos</t>
  </si>
  <si>
    <t>Logística</t>
  </si>
  <si>
    <t xml:space="preserve">Realizar actividades que contribuyan al Fortalecimiento Institucional </t>
  </si>
  <si>
    <t>Aplicar los requerimientos del Sistema de Monitoreo de la Administración Pública</t>
  </si>
  <si>
    <t>Pág. WEB egae.mil.do/Redesa Sociales/Otros</t>
  </si>
  <si>
    <t>Materiales Gastables</t>
  </si>
  <si>
    <t xml:space="preserve">Materiales gastables </t>
  </si>
  <si>
    <t>Logística y refrigerio</t>
  </si>
  <si>
    <t>Gestionar los fondos correspondiente/ Reprogramar actividad/ Gestionar la asistencia de personalidades</t>
  </si>
  <si>
    <t>Certificados/Fotos/Lista de asistencia</t>
  </si>
  <si>
    <t>Reprogramar actividad/ Gestionar los fondos correspondientes</t>
  </si>
  <si>
    <t>Pág. WEB</t>
  </si>
  <si>
    <t>Subdirector Administrativo</t>
  </si>
  <si>
    <t>Transporte</t>
  </si>
  <si>
    <t>Gravedad del Riesgo</t>
  </si>
  <si>
    <t>Alto</t>
  </si>
  <si>
    <t>Medio</t>
  </si>
  <si>
    <t>Bajo</t>
  </si>
  <si>
    <t>No cumplimiento por eventos presentados fuera de programación</t>
  </si>
  <si>
    <t xml:space="preserve">No cumplimiento por falta de fondos/Eventos presentados fuera de programación/No asistencia de personalidades </t>
  </si>
  <si>
    <t>No cumplimiento por eventos presentados fuera de programación/por falta de fondos</t>
  </si>
  <si>
    <t>Producto (S)</t>
  </si>
  <si>
    <t>Actividades</t>
  </si>
  <si>
    <t>PLAN OPERATIVO ANUAL (POA) 2023)</t>
  </si>
  <si>
    <r>
      <t xml:space="preserve">EJE ESTRATÉGICO I: </t>
    </r>
    <r>
      <rPr>
        <sz val="9"/>
        <color rgb="FF000000"/>
        <rFont val="Times New Roman"/>
        <family val="1"/>
      </rPr>
      <t xml:space="preserve">FORTALECIMIENTO INSTITUCIONAL DE LA DEFENSA Y LA SEGURIDAD </t>
    </r>
  </si>
  <si>
    <r>
      <t>Entidad u Organismo: </t>
    </r>
    <r>
      <rPr>
        <sz val="9"/>
        <color rgb="FF000000"/>
        <rFont val="Times New Roman"/>
        <family val="1"/>
      </rPr>
      <t>ESCUELA DE GRADUADOS DE ALTOS ESTUDIOS ESTRATÉGICOS (EGAEE)</t>
    </r>
  </si>
  <si>
    <t>Resultado Estratégico PEI</t>
  </si>
  <si>
    <t>OE2-7</t>
  </si>
  <si>
    <t>Meta 2023</t>
  </si>
  <si>
    <t>Realizar actividades de coordinación con el ITLA e INFOTEP</t>
  </si>
  <si>
    <t>Realizar actividades de coordinación con el cuerpo docente del diplomado</t>
  </si>
  <si>
    <t>Coordinación finalizada</t>
  </si>
  <si>
    <t>No cumplimiento por la no disposición de las instituciones externas y/o eventos presentados fuera de programación</t>
  </si>
  <si>
    <t>Reprogramar coordinación/buscar otras oferta de apoyo/reprogramar actividad</t>
  </si>
  <si>
    <t>Computadora/hojas/impresora/tinta</t>
  </si>
  <si>
    <t>Subdirector de Investigación, Extensión y Educación Continua.</t>
  </si>
  <si>
    <t>Brochurs</t>
  </si>
  <si>
    <t>Docentes/Aulas/refrigerios/Materiales</t>
  </si>
  <si>
    <t>Sub-total</t>
  </si>
  <si>
    <t>Redrigerio/Diplomas</t>
  </si>
  <si>
    <t>Junio-julio</t>
  </si>
  <si>
    <t>Solicitud aprobada</t>
  </si>
  <si>
    <t>Convocatoria publicada</t>
  </si>
  <si>
    <t>Diplomado ejecutado</t>
  </si>
  <si>
    <t>Certificados de participación/Lista de graduandos</t>
  </si>
  <si>
    <t>No cumplimiento por falta de fondos y/o eventos presentados fuera de programación</t>
  </si>
  <si>
    <t>Gestionar la adquisición de recursos/Reprogramar actividad</t>
  </si>
  <si>
    <r>
      <t xml:space="preserve">OBJETIVO ESTRATEGICO: </t>
    </r>
    <r>
      <rPr>
        <sz val="9"/>
        <color rgb="FF000000"/>
        <rFont val="Times New Roman"/>
        <family val="1"/>
      </rPr>
      <t>OE4. Fomentar a lo interno y externo de las Fuerzas Armadas una cultura de defensa, de respeto a los Derechos
Humanos y Derecho Internacional Humanitario.</t>
    </r>
  </si>
  <si>
    <t xml:space="preserve">Fomentada la
cultura de
defensa y respeto
a los Derechos
Humanos y
Derecho
Internacional
Humanitario.
</t>
  </si>
  <si>
    <t>Transmisión del Programa de Radio "Una Cultura de Defensa"</t>
  </si>
  <si>
    <t>Solicitar aprobación del Diplomado en Ciberseguridad</t>
  </si>
  <si>
    <t>Realizar convocatoria al Diplomado en Ciberseguridad</t>
  </si>
  <si>
    <t>Ejecutar el Diplomado en Ciberseguridad</t>
  </si>
  <si>
    <t>Realizar graduación de los participantes</t>
  </si>
  <si>
    <t>Elaborar cronograma de entrevistas</t>
  </si>
  <si>
    <t>Elaborar lista de temas tentativos</t>
  </si>
  <si>
    <t>Someter a la aprobación</t>
  </si>
  <si>
    <t>Promocionar en las Redes Sociales</t>
  </si>
  <si>
    <t>Ejecución de los programas de Radio</t>
  </si>
  <si>
    <t>Enero-Diciembre 2023</t>
  </si>
  <si>
    <t>No cumplimiento por la no disposición de los invitados, eventos presentados fuera de programación</t>
  </si>
  <si>
    <t>Convocar otros entrevistados/reprogramar actividad</t>
  </si>
  <si>
    <t>Presentes Institucionales</t>
  </si>
  <si>
    <t>Cartas de invitación</t>
  </si>
  <si>
    <t>Convocatoria realizada</t>
  </si>
  <si>
    <t xml:space="preserve">Fortalecidas las relaciones internacioles de las Fuerzas Armadas  </t>
  </si>
  <si>
    <t>Solicitar aprobación de la participacion del Director y un acompañante</t>
  </si>
  <si>
    <t xml:space="preserve">Solicitar viaticos y pasajes aereos </t>
  </si>
  <si>
    <t xml:space="preserve">Asistir a las actividades concerniente a la reunión </t>
  </si>
  <si>
    <t>Realizar mensaje informando la salida y llegada</t>
  </si>
  <si>
    <t>Elaborar un informe de las novedades de la reunión</t>
  </si>
  <si>
    <t>viaticos/pasajes aereos</t>
  </si>
  <si>
    <t>Julio-octubre 2023</t>
  </si>
  <si>
    <t>Director/Subdirector Académico</t>
  </si>
  <si>
    <t>Director</t>
  </si>
  <si>
    <t>Solicitudes aprobadas</t>
  </si>
  <si>
    <t>Libramiento/informes</t>
  </si>
  <si>
    <t>Mensajes enviados</t>
  </si>
  <si>
    <t>Informe enviado</t>
  </si>
  <si>
    <t>Gestionar recursos/reprogramar actividad</t>
  </si>
  <si>
    <t>Solicitar aprobación de la realizacion del viaje</t>
  </si>
  <si>
    <t>Elaborar directiva de viaje</t>
  </si>
  <si>
    <t>Gestionar visados</t>
  </si>
  <si>
    <t>Gestionar los recursos/Reprogramar actividad</t>
  </si>
  <si>
    <t>Pasaportes</t>
  </si>
  <si>
    <t>Gestionar los recursos economicos para el viaje</t>
  </si>
  <si>
    <t>Partidas presupuestaria</t>
  </si>
  <si>
    <t>Ejecución de viaje académico</t>
  </si>
  <si>
    <t>Informe de cumplimiento</t>
  </si>
  <si>
    <t>Pasajes, viaticos, presentes institucionales</t>
  </si>
  <si>
    <t>Subdirector Académico</t>
  </si>
  <si>
    <t>Coordinaciones realizadas</t>
  </si>
  <si>
    <t>Directiva aprobada</t>
  </si>
  <si>
    <t>Pasaportes visados</t>
  </si>
  <si>
    <t>Viaticos, pasajes aereos aprobados</t>
  </si>
  <si>
    <t>Subdirector de Contabilidad</t>
  </si>
  <si>
    <t>Recursos economicos gestionados</t>
  </si>
  <si>
    <t>Viaje ejecutado</t>
  </si>
  <si>
    <r>
      <t xml:space="preserve">OBJETIVO ESTRATEGICO: </t>
    </r>
    <r>
      <rPr>
        <sz val="9"/>
        <color rgb="FF000000"/>
        <rFont val="Times New Roman"/>
        <family val="1"/>
      </rPr>
      <t>OE6. Mejorar el nivel de listeza operacional de las Fuerzas Armadas.</t>
    </r>
  </si>
  <si>
    <t xml:space="preserve">OE6-R22
</t>
  </si>
  <si>
    <t>Realizar levantamiento de la cantidad de miembros</t>
  </si>
  <si>
    <t>Realizar solicitudes de los uniformes del personal miliar</t>
  </si>
  <si>
    <t>Realizar solicitudes de los uniformes del personal asimilado miliar y contratado</t>
  </si>
  <si>
    <t>Material Gatable</t>
  </si>
  <si>
    <t>Gestionar la adquisición de los uniformes</t>
  </si>
  <si>
    <t>Entrega de los uniformes a los miembros de la EGAEE, Fuerzas Armadas</t>
  </si>
  <si>
    <t>Contratar sastre para la confección de uniformes</t>
  </si>
  <si>
    <t>Libramiento de pago</t>
  </si>
  <si>
    <t>Resultado Estratégico</t>
  </si>
  <si>
    <t>Portal de Transparencia actualizado acorde a las exigencias de la DIGEIG</t>
  </si>
  <si>
    <t>Alimentar el portal de transparencia mensualmente acorde a las actualizaciones de la DIGEG</t>
  </si>
  <si>
    <t>Solicitar informaciones a las areas involucradas en la actualización</t>
  </si>
  <si>
    <t>Participar de las reuniones convocadas por la DIGEIG</t>
  </si>
  <si>
    <t>Subir al portal de transparencia los datos recolectados</t>
  </si>
  <si>
    <t>Realizar las correcciones pertinentes de las evaluaciones preliminares</t>
  </si>
  <si>
    <t xml:space="preserve">Realizar informes al alto mando de las novedades presentadas </t>
  </si>
  <si>
    <t>Remitir a Planificación los resultados obtenidos de cada evaluación</t>
  </si>
  <si>
    <t>Creación una Maestría en Geopolítica</t>
  </si>
  <si>
    <t>Elaborar el programa de contenido</t>
  </si>
  <si>
    <t>Contratar experto en materia de Geopolitica</t>
  </si>
  <si>
    <t>Contratar experto en creación curricular</t>
  </si>
  <si>
    <t xml:space="preserve">Someter el programa de contenido </t>
  </si>
  <si>
    <t>Contratar docentes experto en las ramas de aplicación</t>
  </si>
  <si>
    <t>Desarrollar el Plan de Estudio</t>
  </si>
  <si>
    <t>Socializar el Plan de Estudio</t>
  </si>
  <si>
    <t>Someter a la aprobación del Consejo Académico</t>
  </si>
  <si>
    <t>Someter a la aprobación del Consejo de Directores</t>
  </si>
  <si>
    <t>Gestionar los aprestos para la apertura de la Maestría</t>
  </si>
  <si>
    <t>Refrigerio/Material gastable</t>
  </si>
  <si>
    <t>Material Gastable</t>
  </si>
  <si>
    <t>Asignación de fondos</t>
  </si>
  <si>
    <t xml:space="preserve">Enero-diciembre 2023 </t>
  </si>
  <si>
    <t>No cumplimiento por falta de fondos/por la no aprobación/ Por eventos presentados fuera de programación</t>
  </si>
  <si>
    <t>Creación una Maestría en Diseño Curricular</t>
  </si>
  <si>
    <t>Contratar experto en materia de Diseño Curricular</t>
  </si>
  <si>
    <r>
      <t xml:space="preserve">EJE ESTRATÉGICO II: </t>
    </r>
    <r>
      <rPr>
        <sz val="9"/>
        <color rgb="FF000000"/>
        <rFont val="Times New Roman"/>
        <family val="1"/>
      </rPr>
      <t>Mejorar la calidad de vida de los Miembros de las Fuerzas Armadas y sus familiares.</t>
    </r>
  </si>
  <si>
    <t>OE1-R28</t>
  </si>
  <si>
    <t>Gestionar los recursos necesarios para el reajuste salariar</t>
  </si>
  <si>
    <t xml:space="preserve">Aplicar los cambios en la nomina de cargo </t>
  </si>
  <si>
    <t>Certificación del Estado Mayor</t>
  </si>
  <si>
    <t>OE1-R30</t>
  </si>
  <si>
    <t>OE1-R29</t>
  </si>
  <si>
    <t xml:space="preserve">Desarrollado
el Programa
de Educación Financiera para los
miembros de
las Fuerzas
Armadas. </t>
  </si>
  <si>
    <t>Impartir programas de educación financiera para los miembros de la EGAEE</t>
  </si>
  <si>
    <t>Desarrollado
el Programa
de superación personal para los miembros de la EGAEE</t>
  </si>
  <si>
    <t xml:space="preserve">Impartir charlas y conferencias sobre superación personal </t>
  </si>
  <si>
    <t>Suministradas las raciones alimenticia a los miembros de la EGAEE</t>
  </si>
  <si>
    <t>Adquisicipon y suministro de raciones alimenticias a los miembros de la EGAEE</t>
  </si>
  <si>
    <r>
      <t xml:space="preserve">EJE ESTRATÉGICO V: </t>
    </r>
    <r>
      <rPr>
        <sz val="9"/>
        <color rgb="FF000000"/>
        <rFont val="Times New Roman"/>
        <family val="1"/>
      </rPr>
      <t>E5. Gestión Institucional, Apoyo Administrativo y Desarrollo Proyectivo.</t>
    </r>
  </si>
  <si>
    <r>
      <t xml:space="preserve">OBJETIVO ESTRATEGICO: </t>
    </r>
    <r>
      <rPr>
        <sz val="9"/>
        <color rgb="FF000000"/>
        <rFont val="Times New Roman"/>
        <family val="1"/>
      </rPr>
      <t>OE3. Adaptar el accionar de las Fuerzas Armadas a los requerimientos de los organismos de fiscalización del Estado en términos
de transparencia, controles internos, Tecnología de la Información y Comunicación, entre otros.</t>
    </r>
  </si>
  <si>
    <t>Implementada las Normas de Control Interno (NOBACI)</t>
  </si>
  <si>
    <t>Recolección de datos para la implementación de las NOBACI</t>
  </si>
  <si>
    <t>Implementado el Sistema de Medición Continua de Avance TIC y e-Gobierno</t>
  </si>
  <si>
    <t>Realizar mesas de trabajo para el desarrollo de la NOBACI 1: Ambiente de Control</t>
  </si>
  <si>
    <t>Realizar mesas de trabajo para el desarrollo de la NOBACI 2: Valoración y Administración de Riesgos</t>
  </si>
  <si>
    <t>Realizar mesas de trabajo para el desarrollo de la NOBACI 3: Actividades de Control</t>
  </si>
  <si>
    <t>Realizar mesas de trabajo para el desarrollo de la NOBACI 4: Información y Comunicación</t>
  </si>
  <si>
    <t>Realizar mesas de trabajo para el desarrollo de la NOBACI 5: Monitoreo y Evaluación</t>
  </si>
  <si>
    <t>Realizar revisión general de las NOBACI</t>
  </si>
  <si>
    <t>Recolección de datos para la implementación de las TIC</t>
  </si>
  <si>
    <t>5.OE3-R60</t>
  </si>
  <si>
    <r>
      <t xml:space="preserve">OBJETIVO ESTRATEGICO: </t>
    </r>
    <r>
      <rPr>
        <sz val="9"/>
        <color rgb="FF000000"/>
        <rFont val="Times New Roman"/>
        <family val="1"/>
      </rPr>
      <t>OE4. Fortalecer el Sistema de educación, doctrina y entrenamiento militar de las Fuerzas Armadas.</t>
    </r>
  </si>
  <si>
    <t>Fortalecidos los
programas de
los sistemas
educativos de
las Fuerzas
Armadas, conforme al cumplimiento de las
Áreas Misionales.</t>
  </si>
  <si>
    <r>
      <t xml:space="preserve">OBJETIVO ESTRATEGICO: </t>
    </r>
    <r>
      <rPr>
        <sz val="9"/>
        <color rgb="FF000000"/>
        <rFont val="Times New Roman"/>
        <family val="1"/>
      </rPr>
      <t>OE6. Fortalecer el Sistema de Gestión Integral del Talento Humano de las Fuerzas Armadas.</t>
    </r>
  </si>
  <si>
    <t>Realización
de
evaluación
de
desempeño
del personal</t>
  </si>
  <si>
    <t xml:space="preserve">Fortalecido el
sistema de
Gestión
Personal de las
Fuerzas
Armadas.
</t>
  </si>
  <si>
    <t>5.OE6-R68.</t>
  </si>
  <si>
    <t>Actualización de los perfiles de cargos del personal de la EGAEE</t>
  </si>
  <si>
    <t>ÁREAS</t>
  </si>
  <si>
    <t>Dirección</t>
  </si>
  <si>
    <t>Creación un Doctorado en Seguridad Nacional y Humana</t>
  </si>
  <si>
    <t>Contratar experto en materia de Seguridad</t>
  </si>
  <si>
    <t>Gestionar los aprestos para la apertura del Doctorado</t>
  </si>
  <si>
    <t>Involucrados</t>
  </si>
  <si>
    <t>Asistente</t>
  </si>
  <si>
    <t>Subdirector de Investigación, Extensión y Educación Continua</t>
  </si>
  <si>
    <t>Redes Sociales/Docentes</t>
  </si>
  <si>
    <t>Director/Subdirector Administrativo/Relaciones Públicas</t>
  </si>
  <si>
    <t>Redes Sociale</t>
  </si>
  <si>
    <t>Subdirector de Investigación</t>
  </si>
  <si>
    <t>Departamento de Planificación</t>
  </si>
  <si>
    <t>Departamento de Rel. Públicas</t>
  </si>
  <si>
    <t>Departamento de Jurídica</t>
  </si>
  <si>
    <t>Nivel de Riesgo</t>
  </si>
  <si>
    <t>Riesgo</t>
  </si>
  <si>
    <t>MEDIO</t>
  </si>
  <si>
    <t>BAJO</t>
  </si>
  <si>
    <t xml:space="preserve">Nivel de Riesgo </t>
  </si>
  <si>
    <t>Experto en Seguridad, Experto Curricular y equipo de apoyo</t>
  </si>
  <si>
    <t>Formulario de Pago</t>
  </si>
  <si>
    <t>Libramiento de Pago/Solicitud de Expertos</t>
  </si>
  <si>
    <t>Programa de Contenido Elaborado</t>
  </si>
  <si>
    <t>Programa de Contenido Aprobado</t>
  </si>
  <si>
    <t xml:space="preserve">Enero-Agosto 2023 </t>
  </si>
  <si>
    <t>Plan Desarrollado</t>
  </si>
  <si>
    <t>Plan Socializado</t>
  </si>
  <si>
    <t>Plan Sometido al Consejo Interno</t>
  </si>
  <si>
    <t>Plan Sometido al Consejo Externo</t>
  </si>
  <si>
    <t>Preupuesto Aprobado</t>
  </si>
  <si>
    <r>
      <t xml:space="preserve">OBJETIVO ESTRATEGICO: </t>
    </r>
    <r>
      <rPr>
        <sz val="9"/>
        <color rgb="FF000000"/>
        <rFont val="Times New Roman"/>
        <family val="1"/>
      </rPr>
      <t>Garantizar la planificación y ejecución curricular conforme a las necesidades institucionales y nacionales en materia de Seguridad y Defensa.</t>
    </r>
  </si>
  <si>
    <t>Llevar el nivel de postgrado con calidad bajo el modelo educativo del INSUDE</t>
  </si>
  <si>
    <t>Supervisar y verificar los planes de estudio y controles de docencia</t>
  </si>
  <si>
    <t>Aplicar los planes de estudio bajo el esquema por competencias</t>
  </si>
  <si>
    <t>Someter cambios acorde a los hallazgos en la aplicación de los nuevos planes</t>
  </si>
  <si>
    <t>Elaborar el Calendario Académico para la promoción 21 de maestría</t>
  </si>
  <si>
    <t>Elaborar el Calendario Académico para la promoción 17 de Geopolítica</t>
  </si>
  <si>
    <t>Actualizar Calendario Académico para la continuación del programa de clases de la promoción   20 de maestría</t>
  </si>
  <si>
    <t>Planificador Académico/Coordinador Académico/Docentes/Ayudante</t>
  </si>
  <si>
    <t>Controles de docencia</t>
  </si>
  <si>
    <t xml:space="preserve">Rutinas </t>
  </si>
  <si>
    <t>Apuntes</t>
  </si>
  <si>
    <t>Remisión de hallazgos</t>
  </si>
  <si>
    <t>Calendario actualizado</t>
  </si>
  <si>
    <t>Calendario elaborado</t>
  </si>
  <si>
    <t>Por eventos presentados fuera de programación</t>
  </si>
  <si>
    <t>Realizar una charla de inducción a los aspirantes de la promoción 13ª  de la Especialidad en Geopolítica</t>
  </si>
  <si>
    <t>Realizar una charla de inducción a los aspirantes de la promoción 18ª  de la Maestría en Defensa y Seguridad Nacional</t>
  </si>
  <si>
    <t>Desarrollar el programa de Maestría en Defensa y Seguridad Nacional de la 20ª   promoción (período 2022-2023)</t>
  </si>
  <si>
    <t>Continuación: Ejecución del programa de estudio</t>
  </si>
  <si>
    <t>Pago de Docentes</t>
  </si>
  <si>
    <t>Viaticos, pasajes aereos</t>
  </si>
  <si>
    <t>Mayo 2023</t>
  </si>
  <si>
    <t>Julio 2023</t>
  </si>
  <si>
    <t>Agosto 2023</t>
  </si>
  <si>
    <t>Realizar recorrido de reconocimiento por la zona sur de la frontera dominico haitiana</t>
  </si>
  <si>
    <t xml:space="preserve">Viaticos, </t>
  </si>
  <si>
    <t>Septiembre 2023</t>
  </si>
  <si>
    <t>Octubre 2023</t>
  </si>
  <si>
    <t>Diciembre 2023</t>
  </si>
  <si>
    <t>Programa Ejecutado</t>
  </si>
  <si>
    <r>
      <t xml:space="preserve">EJE ESTRATÉGICO II: </t>
    </r>
    <r>
      <rPr>
        <sz val="9"/>
        <color rgb="FF000000"/>
        <rFont val="Times New Roman"/>
        <family val="1"/>
      </rPr>
      <t>Académico</t>
    </r>
  </si>
  <si>
    <t>Viaje Académico ejecutado</t>
  </si>
  <si>
    <t>Taller de Ciberseguridad Ejecutado</t>
  </si>
  <si>
    <t>Taller de Comunicación Ejecutado</t>
  </si>
  <si>
    <t>Recorrido Fronterizo Ejecutado</t>
  </si>
  <si>
    <t>Ejercicio Manejo de Crisis Ejecutado</t>
  </si>
  <si>
    <t>Graduación Ejecutada</t>
  </si>
  <si>
    <t>ALTO</t>
  </si>
  <si>
    <t>Falta de Fondos/Por eventos presentados fuera de programación</t>
  </si>
  <si>
    <t>Desarrollar el programa de Maestría en Defensa y Seguridad Nacional de la 21ª   promoción (período 2023-2024)</t>
  </si>
  <si>
    <t>Marzo 2023</t>
  </si>
  <si>
    <t>Refrigerio</t>
  </si>
  <si>
    <t>Abril 2023</t>
  </si>
  <si>
    <t>Proyección</t>
  </si>
  <si>
    <t>Impartit el Taller de Comunicación Estratégica</t>
  </si>
  <si>
    <t>Impartir el Taller de Ciberseguridad</t>
  </si>
  <si>
    <t>Realizar el Ejercicio de Manejo de Crisis</t>
  </si>
  <si>
    <t>Realizar Graduación</t>
  </si>
  <si>
    <t>Seleccionar aspirantes a la maestría</t>
  </si>
  <si>
    <t>Entregar documentos al Comité de Admisión del INSUDE</t>
  </si>
  <si>
    <t>Recibir a los cursantes admitidos</t>
  </si>
  <si>
    <t>Impartir la Orientación Institucional</t>
  </si>
  <si>
    <t>Impartir Taller de Técnicas y Dinámica Grupal</t>
  </si>
  <si>
    <t>Impartir Taller de Lingüística y Redacción</t>
  </si>
  <si>
    <t>Ejecución del programa de estudio</t>
  </si>
  <si>
    <t>Realizar recorrido de reconocimiento por la zona norte de la frontera dominico haitiana</t>
  </si>
  <si>
    <t>Planificador Académico/Coordinador Académico/Docentes/Ayudante/Contabilidad/Presupuesto/Nómina</t>
  </si>
  <si>
    <t>Desarrollar el programa de Especialidad en Gepolítica de la 16ª   promoción (período 2023-2024)</t>
  </si>
  <si>
    <t>Enero 2023</t>
  </si>
  <si>
    <t>Febrero 2023</t>
  </si>
  <si>
    <t>Participar del Simposio</t>
  </si>
  <si>
    <t xml:space="preserve"> Participar de Consejos convocados por del INSUDE.</t>
  </si>
  <si>
    <t xml:space="preserve"> Participar de los Consejos Académicos del INSUDE.</t>
  </si>
  <si>
    <t>Consejos Académicos del INSUDE convocados</t>
  </si>
  <si>
    <t xml:space="preserve"> Implementar Sistema Integrado de Admisión y Registro SIAR</t>
  </si>
  <si>
    <t>Migrar expedientes de los cursantes al SIAR</t>
  </si>
  <si>
    <t>Gestionar matriculación de cursantes</t>
  </si>
  <si>
    <t>Realizar evaluaciones de las actividades académicas</t>
  </si>
  <si>
    <t>Realizar evaluaciones al final de cada asignatura del programa de maestría</t>
  </si>
  <si>
    <t>Realizar evaluaciones al final de cada asignatura del programa dela especialidad</t>
  </si>
  <si>
    <t>Realizar evaluaciones al final de cada actividad académica ejecutada</t>
  </si>
  <si>
    <t xml:space="preserve">Realizar reportes de cada evaluación </t>
  </si>
  <si>
    <t>Gestionar registro y carnetización de docentes</t>
  </si>
  <si>
    <t>Enviar documentos de los docentes al INSUDE</t>
  </si>
  <si>
    <t>Gestionar los carnet de los docentes</t>
  </si>
  <si>
    <t>Actualizar Base de Datos de Egresados de los diferentes programas de la EGAEE</t>
  </si>
  <si>
    <t>Actualizar Base de Datos de Egresados</t>
  </si>
  <si>
    <t>Subir Base de Datos de los Egresados al Portal de la EGAEE</t>
  </si>
  <si>
    <t>Participar en reuniones de índole administrativa en el INSUDE</t>
  </si>
  <si>
    <t xml:space="preserve"> Fortalecer las politicas de implementación del control y valoración de riesgos en la escuela</t>
  </si>
  <si>
    <t xml:space="preserve">Formar brigada de emergencia EGAEE </t>
  </si>
  <si>
    <t xml:space="preserve">Levantamiento de riesgos fisicos de la escuela </t>
  </si>
  <si>
    <t xml:space="preserve"> Fortalecimiento de la cultura de calidad en la comunidad académica de la EGAEE</t>
  </si>
  <si>
    <t xml:space="preserve">Levantar indicadores de gestión </t>
  </si>
  <si>
    <t xml:space="preserve">Realizar evaluación interna de procesos </t>
  </si>
  <si>
    <t xml:space="preserve">Presentar propuesta de tareas y actividades de la comisión de calidad </t>
  </si>
  <si>
    <t xml:space="preserve">Establecer una comisión de calidad en la escuela </t>
  </si>
  <si>
    <t>Control de la documentación</t>
  </si>
  <si>
    <t xml:space="preserve">Realizar levantamiento de los documentos (normativas, manuales, reglamentos, instructivos, formularios) que son utilizados </t>
  </si>
  <si>
    <t xml:space="preserve">Actualizar lista maestra de control de la documentación </t>
  </si>
  <si>
    <t xml:space="preserve">Socializar documentos de la escuela y lista maestra a todo el personal </t>
  </si>
  <si>
    <t>Junio 2023</t>
  </si>
  <si>
    <t>Junio-julio 2023</t>
  </si>
  <si>
    <t>Julio-Septiembre 2023</t>
  </si>
  <si>
    <t>septiembre 2023</t>
  </si>
  <si>
    <t xml:space="preserve">OE4-R16
</t>
  </si>
  <si>
    <t>Realizar actividades con personalidades internacionales.</t>
  </si>
  <si>
    <t>Celebrar independencia de los países a los que pertenecen los estudiantes extranjeros.</t>
  </si>
  <si>
    <t>Convocar a los entrevistados</t>
  </si>
  <si>
    <t>Director, Coordinador, Encargado de Programa de Radio</t>
  </si>
  <si>
    <r>
      <t xml:space="preserve">OBJETIVO ESTRATEGICO: </t>
    </r>
    <r>
      <rPr>
        <sz val="9"/>
        <color rgb="FF000000"/>
        <rFont val="Times New Roman"/>
        <family val="1"/>
      </rPr>
      <t>OE5 Fortalecer las relaciones y alianzas estratégicas con otras fuerzas militares, países y organismos internacionales.</t>
    </r>
  </si>
  <si>
    <t>Participación en la Reunion de los Colegios de Defensa Iberoamericanos en Guatemala</t>
  </si>
  <si>
    <t>Ayudante</t>
  </si>
  <si>
    <t>Director, Encargado de Viajes</t>
  </si>
  <si>
    <t>Subdirector Administrativo, Coordinadores,</t>
  </si>
  <si>
    <t>Director y comitiva</t>
  </si>
  <si>
    <t>Entrega de
pedidos de
prendas de
vestir a los
miembros de EGAEE</t>
  </si>
  <si>
    <t xml:space="preserve">Realizado el
avituallamiento
a los miembros
de las Fuerzas
Armadas.
</t>
  </si>
  <si>
    <t>Contabilidad, Compras</t>
  </si>
  <si>
    <t>Abril-Diciembre 2023</t>
  </si>
  <si>
    <t>Levantamiento finalizado</t>
  </si>
  <si>
    <t>Solicitudes realizadas</t>
  </si>
  <si>
    <t>Satre contratado</t>
  </si>
  <si>
    <t>Uniformes adquiridos</t>
  </si>
  <si>
    <t>Uniformes entregados</t>
  </si>
  <si>
    <t>Revisada la estructura organizacional de las Fuerzas Armadas a fin de reajustar los sueldos por cargos</t>
  </si>
  <si>
    <t>enero-abril 2023</t>
  </si>
  <si>
    <t>abril-mayo 2023</t>
  </si>
  <si>
    <t>Orden General No. 1-2023</t>
  </si>
  <si>
    <t>enero-mayo 2023</t>
  </si>
  <si>
    <t>Recursos Gestionados</t>
  </si>
  <si>
    <t>Nómina, acorde a la Orden General</t>
  </si>
  <si>
    <t>No cumplimiento por falta de Fondos/Eventos presentados fuera de programación</t>
  </si>
  <si>
    <t>Gestionar recursos/Reprogramar ejecución</t>
  </si>
  <si>
    <t>Gestionar adquisición de raciones alimienticias</t>
  </si>
  <si>
    <t>Lista de personal de planta</t>
  </si>
  <si>
    <t>Gestionar pago de raciones alimenticias</t>
  </si>
  <si>
    <t>Gestionar proveedores de alimentos</t>
  </si>
  <si>
    <t>Lista de pedidos alimenticios</t>
  </si>
  <si>
    <t>enero-diciembre 2023</t>
  </si>
  <si>
    <t>Subdirector Administrativo/Enc. Compras</t>
  </si>
  <si>
    <t>Raciones alimenticias suministradas</t>
  </si>
  <si>
    <t>No cumplimiento por falta de Fondos</t>
  </si>
  <si>
    <t>Gestionar recursos</t>
  </si>
  <si>
    <t xml:space="preserve">Realizar actividades de coordinación </t>
  </si>
  <si>
    <t xml:space="preserve">Realizar actividades de coordinación con el cuerpo docente </t>
  </si>
  <si>
    <t>Solicitar aprobación del programa</t>
  </si>
  <si>
    <t>Realizar convocatoria al programa</t>
  </si>
  <si>
    <t>Ejecutar el programa</t>
  </si>
  <si>
    <t>Entrega de certificados de participación</t>
  </si>
  <si>
    <t>abril 2023</t>
  </si>
  <si>
    <t>mayo 2023</t>
  </si>
  <si>
    <t>mayo-junio 2023</t>
  </si>
  <si>
    <t xml:space="preserve">Subdirector Administrativo  </t>
  </si>
  <si>
    <t>Actividades Coordinadas</t>
  </si>
  <si>
    <t>Cuerpo docente contratado</t>
  </si>
  <si>
    <t>Programa  ejecutado</t>
  </si>
  <si>
    <t>Docentes/Redes Sociales</t>
  </si>
  <si>
    <t>abril-noviembre 2023</t>
  </si>
  <si>
    <r>
      <t xml:space="preserve">OBJETIVO ESTRATEGICO: </t>
    </r>
    <r>
      <rPr>
        <sz val="9"/>
        <color rgb="FF000000"/>
        <rFont val="Times New Roman"/>
        <family val="1"/>
      </rPr>
      <t>OE2. Fortalecer la imagen institucional de las Fuerzas Armadas</t>
    </r>
  </si>
  <si>
    <t>Fortalecida la imagen institucional de las Fuerzas Armadas</t>
  </si>
  <si>
    <t>OE2-59</t>
  </si>
  <si>
    <r>
      <t xml:space="preserve">OBJETIVO ESTRATEGICO: </t>
    </r>
    <r>
      <rPr>
        <sz val="9"/>
        <color rgb="FF000000"/>
        <rFont val="Times New Roman"/>
        <family val="1"/>
      </rPr>
      <t>OE1. Promover el bienestar de los miembros de las Fuerzas Armadas.</t>
    </r>
  </si>
  <si>
    <t>Departamento de Relaciones Públicas</t>
  </si>
  <si>
    <t>Director/Departamento de Relaciones Públicas</t>
  </si>
  <si>
    <t>Dirección/Subdirecciones</t>
  </si>
  <si>
    <t>Abril-diciembre 2023</t>
  </si>
  <si>
    <t>Plan elaborado y aprobado</t>
  </si>
  <si>
    <t>Elaborar Plan de Capacitación del Personal EGAEE</t>
  </si>
  <si>
    <t>Material gastable</t>
  </si>
  <si>
    <t>Enero-diciembre 2023</t>
  </si>
  <si>
    <t>Representante de Libre Acceso a la Información (RAI)</t>
  </si>
  <si>
    <t>Informaciones solicitadas</t>
  </si>
  <si>
    <t>Informaciones cargadas</t>
  </si>
  <si>
    <t>Correcciones realizadas</t>
  </si>
  <si>
    <t>Informe realizado</t>
  </si>
  <si>
    <t>Informe remitido</t>
  </si>
  <si>
    <t>Informaciones remitidas al ciudadano</t>
  </si>
  <si>
    <t>Remitir informaciones solicitadas por los ciudadanos, según la Ley de Libre Acceso a la Información</t>
  </si>
  <si>
    <t>participación en convocatoria</t>
  </si>
  <si>
    <t>No convocatoria de la DIGEIG</t>
  </si>
  <si>
    <t>Solicitar inclusión en evento</t>
  </si>
  <si>
    <t>Marzo-diciembre 2023</t>
  </si>
  <si>
    <t>Mesas llevadas a cabo</t>
  </si>
  <si>
    <t>Revisión Realizada</t>
  </si>
  <si>
    <t>Todas las Areas</t>
  </si>
  <si>
    <t>Recolectar de datos del Pilar: Uso de las TIC</t>
  </si>
  <si>
    <t>Recolectar de datos del Pilar: Implementación de Gobierno Electrónico</t>
  </si>
  <si>
    <t>Recolectar de datos del Pilar: Gobierno Abierto y e-participación</t>
  </si>
  <si>
    <t>Recolectar de datos del Pilar: Servicios en Línea</t>
  </si>
  <si>
    <t>Encargado de Tecnologia/RAI</t>
  </si>
  <si>
    <t>No cumplimiento por falta de fondos/Por eventos presentados fuera de programación</t>
  </si>
  <si>
    <t>Gestionar fondos/Reprogramar actividad</t>
  </si>
  <si>
    <t>Datos recolectados</t>
  </si>
  <si>
    <t>Iniciar la primera fase del proceso de evaluación: Logística</t>
  </si>
  <si>
    <t>Iniciar segunda fase del proceso de evaluación: Evaluación de Desempeño</t>
  </si>
  <si>
    <t>Iniciar tercera fase del proceso de evaluación: Cargar formularios al Sistema del J-1</t>
  </si>
  <si>
    <t>Encargado de Recursos Humanos</t>
  </si>
  <si>
    <t>Indicador verificable Objetivamente</t>
  </si>
  <si>
    <t>Fase completada</t>
  </si>
  <si>
    <t>Actualización del Manual de Cargos acorde a la Orden General No. 1-2023</t>
  </si>
  <si>
    <t>Actualización del Manual de Funciones acorde a la Orden General No. 1-2023</t>
  </si>
  <si>
    <t>Consejo Académico INSUDE</t>
  </si>
  <si>
    <t>No cumplimiento por falta de convocatoria del INSUDE</t>
  </si>
  <si>
    <t>Verificar programación INSUDE</t>
  </si>
  <si>
    <t xml:space="preserve"> Participar del Comité de Graduación del INSUDE</t>
  </si>
  <si>
    <t>Comité de Graduación INSUDE</t>
  </si>
  <si>
    <t>Comité de Graduación del INSUDE convocados</t>
  </si>
  <si>
    <t>Escaner</t>
  </si>
  <si>
    <t>Expedientes migrados</t>
  </si>
  <si>
    <t>Cursantes matriculados</t>
  </si>
  <si>
    <t>Admisión/Registro</t>
  </si>
  <si>
    <t>No cumplimiento por la no admisión de estudiantes/Eventos presentados fuera de programación</t>
  </si>
  <si>
    <t>Gestionar Admisión de nuevos estudiantes/Reprogramar actividad</t>
  </si>
  <si>
    <t>Lista de Estudiantes</t>
  </si>
  <si>
    <t>Programa académico</t>
  </si>
  <si>
    <t xml:space="preserve">Resultados de Evaluación </t>
  </si>
  <si>
    <t>Encargada de Evaluación</t>
  </si>
  <si>
    <t>Evaluaciones realizadas</t>
  </si>
  <si>
    <t>Reportes realizados</t>
  </si>
  <si>
    <t>No cumplimiento por la no ejecución del programa académico</t>
  </si>
  <si>
    <t>Gestionar la ejecución del programa académico</t>
  </si>
  <si>
    <t>Docentes asignados</t>
  </si>
  <si>
    <t>Base de datos</t>
  </si>
  <si>
    <t>Noviembre 2023-diciembre 2024</t>
  </si>
  <si>
    <t>Cronograma elaborado y aprobado</t>
  </si>
  <si>
    <t>No cumplimiento por falta de fondos/Eventos presentados fuera de programación</t>
  </si>
  <si>
    <t>Gestionar los fondos correspondiente/ Reprogramar actividad</t>
  </si>
  <si>
    <t>Gestionar los fondos correspondiente/Reprogramar actividad</t>
  </si>
  <si>
    <t>No cumplimiento por Eventos presentados fuera de programación</t>
  </si>
  <si>
    <t>DAFO 1.5 Elaborar plan para el fortalecimiento de imagen institucional</t>
  </si>
  <si>
    <t>DAFO 1.5 Elaborar plan para el fortalecimiento del clima laboral</t>
  </si>
  <si>
    <t>DAFO 2.3. Elaborar Instrumentos para la evaluación por competencia</t>
  </si>
  <si>
    <t>Instrumento elaborado</t>
  </si>
  <si>
    <t>DAFO 2.4 Elaborar procedimiento que informe a los aspirantes no admitidos las razones de no admisión</t>
  </si>
  <si>
    <t>DAFO 2.6  Identificar debilidades en los nuevos planes por competencias</t>
  </si>
  <si>
    <t>DAFO 2.6  Elaborar encuesta de satisfación sobre el proceso academico para los estudiantes</t>
  </si>
  <si>
    <t>Gestionar la partida presupuestaria en INSUDE / Solicitar aprobación de nuevo/Reprogramar actividad</t>
  </si>
  <si>
    <t>Gestionar la partida presupuestaria en el INSUDE/ Solicitar aprobación de nuevo/Reprogramar actividad</t>
  </si>
  <si>
    <t>Gestionar partida presupuestaria/ Reprogramar actividad</t>
  </si>
  <si>
    <r>
      <t xml:space="preserve">OBJETIVO ESTRATEGICO: </t>
    </r>
    <r>
      <rPr>
        <sz val="9"/>
        <color rgb="FF000000"/>
        <rFont val="Times New Roman"/>
        <family val="1"/>
      </rPr>
      <t xml:space="preserve">Desarrollar los mecanismos necesarios para el fomento de la construcción del conocimiento y la capacitación </t>
    </r>
  </si>
  <si>
    <t>EJE ESTRATÉGICO</t>
  </si>
  <si>
    <t>Gestionar mayor partida presupuestaria para mejorar la calidad de la investigación</t>
  </si>
  <si>
    <t xml:space="preserve">DAFO 3.3 Gestionar fondo para que el personal docente y estudiante realicen investigación científica </t>
  </si>
  <si>
    <t xml:space="preserve"> Aplicación de mecanismo para identificar investigaciónes mediante la vinculación con la sociedad</t>
  </si>
  <si>
    <t>DAFO 3.4 Establecer mecanismos que prueben que los temas desarrollados contribuyeron a la resolución de conflictos</t>
  </si>
  <si>
    <t>Identificar Concursos de financiamiento de la investigación Científica</t>
  </si>
  <si>
    <t>Identificar temas de investigación que contribuya a la resolución de conflicto</t>
  </si>
  <si>
    <t>Incentivar a la participación en concursos de financiamiento de la investigación científica</t>
  </si>
  <si>
    <t>IP. Aplicar a Bolsas de Financiamiento Concursables</t>
  </si>
  <si>
    <t>DAFO 3.3 Establecer mecanismos de evaluación que permitan detectar temas de investigación según la necesidad social</t>
  </si>
  <si>
    <t xml:space="preserve"> Participación en la comunidad educativa del INSUDE, en las actividades de investigación del sistema de educación superior.</t>
  </si>
  <si>
    <t>Preparar los temas ponderados para los trabajos de investigación según las líneas de investigación</t>
  </si>
  <si>
    <t>Presentar a la Rectoria los temas ponderados para los trabajos de investigación</t>
  </si>
  <si>
    <t>Director, Encargada de Investigación</t>
  </si>
  <si>
    <t>Temas finalizados</t>
  </si>
  <si>
    <t>Temas aprobados</t>
  </si>
  <si>
    <t>Fortalecidos e innovados los procesos de la investigación para elevar la calidad</t>
  </si>
  <si>
    <t xml:space="preserve">Presentación  y evaluación de la 2da. fase de investigación </t>
  </si>
  <si>
    <t xml:space="preserve">Presentación  y evaluación de la 3era. fase de investigación </t>
  </si>
  <si>
    <t xml:space="preserve">Presentación  y evaluación de la 4ta. fase de investigación </t>
  </si>
  <si>
    <t xml:space="preserve">Presentación de tesis de la 20ª Promoción de la Maestría en Defensa y Seguridad Nacional </t>
  </si>
  <si>
    <t>Recibir los trabajos de investigación aprobados empastados</t>
  </si>
  <si>
    <t>Noviembre 2023</t>
  </si>
  <si>
    <t>Encargada de Investigación, Asesores y Evaluadores</t>
  </si>
  <si>
    <t>Gestionar partida presupuestaria/Reprogramar actividad</t>
  </si>
  <si>
    <t xml:space="preserve">Presentación de tesis de la 21ª Promoción de la Maestría en Defensa y Seguridad Nacional </t>
  </si>
  <si>
    <t>Octubre-diciembre 2023/Enero 2024</t>
  </si>
  <si>
    <t>Recibir los formularios de la delimitacion de temas de cada estudiante</t>
  </si>
  <si>
    <t xml:space="preserve">Presentación  y evaluación del Anteproyecto de investigación </t>
  </si>
  <si>
    <t>Formularios recibidos</t>
  </si>
  <si>
    <t>Anteproyecto evaluado</t>
  </si>
  <si>
    <t>Tesis evaluadas y recibidas</t>
  </si>
  <si>
    <t>Temas de Investigación para los estudiantes de la 22ª Promoción de la Maestría en Defensa y Seguridad Nacional</t>
  </si>
  <si>
    <t>Presentación de temas de investigación para los estudiantes de la promoción 17ª de la Especialidad en Geopolítica</t>
  </si>
  <si>
    <t>Presentación de tesis de la 16ª Promoción de la Especialidad en Geopolítica</t>
  </si>
  <si>
    <t>Asignar los temas de trabajo de tesis</t>
  </si>
  <si>
    <t>Obtenidos los recursos para el financiamiento de investigaciones para la solución de Conflictos</t>
  </si>
  <si>
    <t>DAFO 3.2 Gestionar los fondos para mejorar los pagos de los investigadores, asesores y jurados</t>
  </si>
  <si>
    <t>Plan de gestión de fondos</t>
  </si>
  <si>
    <t>Evaluaciones externas</t>
  </si>
  <si>
    <t>Estudio de campo</t>
  </si>
  <si>
    <t>Aplicar en Concursos de investigación científica</t>
  </si>
  <si>
    <t>Mayo-diciembre 2023</t>
  </si>
  <si>
    <t>Director/Subdirector de Contabilidad</t>
  </si>
  <si>
    <t>Fondos gestionados</t>
  </si>
  <si>
    <t>Temas identificados</t>
  </si>
  <si>
    <t>Director/Encargada de Investigación/Equipo investigador</t>
  </si>
  <si>
    <t>Mecanismos establecidos</t>
  </si>
  <si>
    <t>No cumplimiento por la no disposición de fondos/Eventos presentados fuera de programación</t>
  </si>
  <si>
    <t>Gestionar otros medios/Reprogramar actividad</t>
  </si>
  <si>
    <t>Concursos identificados</t>
  </si>
  <si>
    <t>Aplicación en concurso</t>
  </si>
  <si>
    <t>No cumplimiento por falta de concursos/Eventos presentados fuera de programación</t>
  </si>
  <si>
    <t>Gestión de recursos y financiamiento</t>
  </si>
  <si>
    <t>Programas de Educación Continua desarrollados acordes a las necesidades de la comunidad educativa</t>
  </si>
  <si>
    <t>Docentes/Aula/Material didactico</t>
  </si>
  <si>
    <t>Impartir el IV Diplomado en Gestión de la Ciberseguridad</t>
  </si>
  <si>
    <t>Impartir diplomado en Metodología de la Investigación aplicada a la Seguridad y Defensa.</t>
  </si>
  <si>
    <t>Impartir Taller para comunicadores sobre Gerencia de Comunicación Estratégica para la Defensa y Seguridad Nacional.</t>
  </si>
  <si>
    <t>Subtotal</t>
  </si>
  <si>
    <t>Mayo-julio 2023</t>
  </si>
  <si>
    <t>Impartir Diplomado en Defensa y Seguridad Nacional.</t>
  </si>
  <si>
    <t>Septiembre-noviembre2023</t>
  </si>
  <si>
    <t>Ejecución del programa del diplomado</t>
  </si>
  <si>
    <t>Ejecución de actividades complementarias</t>
  </si>
  <si>
    <t>Desarrollo de actividades de verificación de competencias adquiridas</t>
  </si>
  <si>
    <t>Realizar graduación</t>
  </si>
  <si>
    <t>Listado de graduandos/Certificados</t>
  </si>
  <si>
    <t>Encargado de Educación Continua/Docentes/Coordinadores</t>
  </si>
  <si>
    <t>Actividades ejecutadas</t>
  </si>
  <si>
    <t>Programa ejecutado</t>
  </si>
  <si>
    <t>Lista de graduandos</t>
  </si>
  <si>
    <t>Gestionar partidad/Reprogramar actividad</t>
  </si>
  <si>
    <t>TOTAL</t>
  </si>
  <si>
    <t>EXTENSIÓN</t>
  </si>
  <si>
    <t>EDUCACIÓN CONTINUA</t>
  </si>
  <si>
    <t>Participar en el Consejo Administrativo del INSUDE.</t>
  </si>
  <si>
    <t>Participar en el Comité de Graduaciones del INSUDE</t>
  </si>
  <si>
    <t xml:space="preserve">Actas del Consejo Administrativo e Informes de Comité de Graduaciones/ Convocatoria </t>
  </si>
  <si>
    <t>Rectoría INSUDE</t>
  </si>
  <si>
    <t>No cumplimiento por falta de convocatoria por parte del INSUDE/ Eventos presentados fuera de programación</t>
  </si>
  <si>
    <t>Depende de la Rectoría.</t>
  </si>
  <si>
    <t xml:space="preserve"> Realizar mantenimiento preventivo de los vehículos de transporte de la EGAEE</t>
  </si>
  <si>
    <t>Mecanico</t>
  </si>
  <si>
    <t>3.2.3. Adquirir materiales de mantenimiento de vehículos de transporte.</t>
  </si>
  <si>
    <t>3 Baterías para vehículo de motor</t>
  </si>
  <si>
    <t>2 Filtro de combustible</t>
  </si>
  <si>
    <t>1 Filtro de aceite</t>
  </si>
  <si>
    <t>1 filtro de trampa de agua</t>
  </si>
  <si>
    <t>20 Galones de aceite de motor</t>
  </si>
  <si>
    <t>4 Cuartos de aceite para motocicletas</t>
  </si>
  <si>
    <t>2 Escobillas limpia vidrios</t>
  </si>
  <si>
    <t>2 Aditivos para aceite de transmisión de vehículo</t>
  </si>
  <si>
    <t>2 Tarros de grasa gruesa</t>
  </si>
  <si>
    <t>Realizar un chequeo general de la guagua de transporte del personal</t>
  </si>
  <si>
    <t>Realizar un chequeo general a los dos motocicletas usadas para mensajería</t>
  </si>
  <si>
    <t>Gestionar partida/ Reprogramar actividad</t>
  </si>
  <si>
    <t>Director/Subdirector de Contabilidad/Encargado de Compras/ Encargado de Logística</t>
  </si>
  <si>
    <t>Facturas/libramiento de pago/Conduce</t>
  </si>
  <si>
    <t>3.3.1.. Elaborar una planificación de las vacaciones del personal.</t>
  </si>
  <si>
    <t>Listado de ultimas vacaciones</t>
  </si>
  <si>
    <t>Elaborar planificación de las actividades del personal EGAEE</t>
  </si>
  <si>
    <t>3.3.5. Elaborar planificación de los cumpleaños del personal</t>
  </si>
  <si>
    <t>Lista de cumpleaños</t>
  </si>
  <si>
    <t>3.3.6. Gestionar la selección del empleado del trimestre</t>
  </si>
  <si>
    <t>Listado del personal</t>
  </si>
  <si>
    <t>3.3.7  Elaborar planificación de actividades de fin de año para el personal</t>
  </si>
  <si>
    <t>Logística/Regalos</t>
  </si>
  <si>
    <t xml:space="preserve"> Gestionar abastecimiento del Almacén</t>
  </si>
  <si>
    <t xml:space="preserve">Adquisición  </t>
  </si>
  <si>
    <t>Adquisición de Equipos</t>
  </si>
  <si>
    <t>Adquisición de compras de materiales y equipos de oficinas para el primer semestre.</t>
  </si>
  <si>
    <t>Adquisición de compras de materiales y equipos de oficinas para el segundo semestre.</t>
  </si>
  <si>
    <t>6.1.1. Hacer inventario de los equipos tecnológicos existente en la EGAEE</t>
  </si>
  <si>
    <t>Inventario de Almacen</t>
  </si>
  <si>
    <t>6.1.2. Realizar un mantenimiento preventivo de los equipos tecnológicos existente en la EGAEE</t>
  </si>
  <si>
    <t>Inventario de equipos</t>
  </si>
  <si>
    <t>6.1.3. Ejecutar políticas en el servicio de Internet tanto inalámbrico como de red de datos.</t>
  </si>
  <si>
    <t>Relación de servicios de usuarios</t>
  </si>
  <si>
    <t>6.1.4. Apoyar a usuarios de la EGAEE en operaciones de implementación o adecuación de servicios informáticos.</t>
  </si>
  <si>
    <t>Solicitudes de usuarios</t>
  </si>
  <si>
    <t>6.1.5. Realizar instalación y mantenimiento de software propio o programas comerciales.</t>
  </si>
  <si>
    <t>6.1.6. Desarrollar políticas de uso de equipos informáticos de la EGAEE</t>
  </si>
  <si>
    <t>6.1.7. Actualizar licencia de equipos tecnológicos.</t>
  </si>
  <si>
    <t>Acceso de licencias</t>
  </si>
  <si>
    <t>6.1.8. Realizar y controlar copias de seguridad de la información sensible</t>
  </si>
  <si>
    <t>6.1.9. Actualizar los diferentes programas comerciales y sistemas operativos</t>
  </si>
  <si>
    <t>6.1.10. Actualizar antivirus de todos los equipos.</t>
  </si>
  <si>
    <t xml:space="preserve"> Implementar Normas de la Tecnología de la Información y Comunicación (NORTIC</t>
  </si>
  <si>
    <t>Ejecutadas actividades de extensión vinculadas a la docencia con la participación de los docentes</t>
  </si>
  <si>
    <t>DAFO 4.3 Articulación de la docencia e inclusión de docentes en las actividades de extensión</t>
  </si>
  <si>
    <t>DAFO 4.4 Fortalecimiento de las actividades de extensión mediante la aplicación de encuestas a la sociedad</t>
  </si>
  <si>
    <t>Fortalecido el sistema de verificación de las competencias adquiridas por los egresados</t>
  </si>
  <si>
    <t>DAFO 4.4. Crear mecanismos para medir la satisfación de los empleadores en las ofertas académicas que incluye profesionales de la sociedad</t>
  </si>
  <si>
    <t>Crear el circulo de egresado de la EGAEE</t>
  </si>
  <si>
    <t>Crear encuestas de satisfación tanto de los egresados como de empleadores</t>
  </si>
  <si>
    <t>DAFO 4.5 Promocionar la insercipon laboral de los egresados de la clase civil</t>
  </si>
  <si>
    <t>Ejecutar programa de asesorias en cada programa académico</t>
  </si>
  <si>
    <t>Realizar encuestas de satisfación sobre el acompañamiento</t>
  </si>
  <si>
    <t>DAFO 5.1 Aplicado el programa de acompañamiento y orientación en cada oferta de forma sistemática</t>
  </si>
  <si>
    <t>Impartir charlas de orientación</t>
  </si>
  <si>
    <t>Establecer pogramas de acompañamiento acorde a las necesidades de los estudiantes</t>
  </si>
  <si>
    <t>Desarrollar y ejecutar Proceso de tutorias conforme a las normativas institucionales</t>
  </si>
  <si>
    <t>Brindar atención integral y psicológica para garantizar el cuidado de los estudiantes</t>
  </si>
  <si>
    <t>DAFO 5.2 Crear grupos estudiantiles en diferentes areas</t>
  </si>
  <si>
    <t>Base legal</t>
  </si>
  <si>
    <t>Director/Subdirector Académico/Planificador Académico</t>
  </si>
  <si>
    <t>Charlas impartidas</t>
  </si>
  <si>
    <t>Calendario de asesorias</t>
  </si>
  <si>
    <t>Reglamento de tutorias</t>
  </si>
  <si>
    <t>pago de psicológa</t>
  </si>
  <si>
    <t>Asesorias ejecutadas</t>
  </si>
  <si>
    <t>Encargada de Investigación</t>
  </si>
  <si>
    <t>Planificador Académico/Docentes</t>
  </si>
  <si>
    <t>Tutorias ejecutadas</t>
  </si>
  <si>
    <t>No cumplimiento por eventos presentados fuera de programación o no existir casos que requieran tutoria</t>
  </si>
  <si>
    <t>Gestionar partida/Reprogramar actividad</t>
  </si>
  <si>
    <t>Psicológa</t>
  </si>
  <si>
    <t>Atención psicológica brindada</t>
  </si>
  <si>
    <t>Evaluación</t>
  </si>
  <si>
    <t>Encuestas realizadas</t>
  </si>
  <si>
    <t>DAFO 6.1 Digitalizar expedientes de los docentes</t>
  </si>
  <si>
    <t>DAFO 6.2 Registro de la participación de los docentes en las actividades de extensión e investigación</t>
  </si>
  <si>
    <t>6.2. Crear grupos académicos integrados por los docentes</t>
  </si>
  <si>
    <t>Elaborar programa de actividades académicas-administrativa que incluya la participación de docentes</t>
  </si>
  <si>
    <t xml:space="preserve">Integrar al Cuerpo Docente </t>
  </si>
  <si>
    <t>Elaborar lista de participación en actividades para cada docente</t>
  </si>
  <si>
    <t>Elaborar programa de capacitación para docentes</t>
  </si>
  <si>
    <t>Convocatoria de docentes a participar en capacitaciones académicas-administrativas</t>
  </si>
  <si>
    <t>Aplicar encuestas de satisfación y mejora de los procesos a los docentes</t>
  </si>
  <si>
    <t>Aplicar mecanismos de evaluación para conocer la satisfación y rendimiento de los docentes</t>
  </si>
  <si>
    <t>Aplicar encuestas de evaluación según el reglamento docente</t>
  </si>
  <si>
    <t>Elaborar informes sobre los resultados de evaluación</t>
  </si>
  <si>
    <t>DAFO 6.1 Crear un programa de capacitación</t>
  </si>
  <si>
    <t>Porta carnet institucional</t>
  </si>
  <si>
    <t>Planificación Académica/Ayudante</t>
  </si>
  <si>
    <t>Expedientes digitalizados</t>
  </si>
  <si>
    <t>Documentos enviados</t>
  </si>
  <si>
    <t>Carnet entregados</t>
  </si>
  <si>
    <t>Listado de participación</t>
  </si>
  <si>
    <t>Material gastable/Docentes</t>
  </si>
  <si>
    <t>Listado de docentes</t>
  </si>
  <si>
    <t xml:space="preserve">Encargada de Investigación </t>
  </si>
  <si>
    <t>Grupos creados y en funcionamiento</t>
  </si>
  <si>
    <t>Actividades realizadas</t>
  </si>
  <si>
    <t>Subdirector Investigación/Subdirector Administrativo</t>
  </si>
  <si>
    <t>Lista elaborada</t>
  </si>
  <si>
    <t>Programa elaborado</t>
  </si>
  <si>
    <t>Convocatorias realizadas</t>
  </si>
  <si>
    <t>No cumplimiento por falta de fondo//Por la no disponibilidad de los docentes/Eventos presentados fuera de programación</t>
  </si>
  <si>
    <t>Desarrollado
el Programa
de orientación psicológica para los miembros de la EGAEE</t>
  </si>
  <si>
    <t>Registro</t>
  </si>
  <si>
    <t>Encuestas aplicadas</t>
  </si>
  <si>
    <t>Informe elaborado</t>
  </si>
  <si>
    <t>Gestión docente llevada a cabo de manera efectiva, eficiente y en base a las exigencias de la dimensión 6 de la EQ</t>
  </si>
  <si>
    <t>Enero-abril 2023</t>
  </si>
  <si>
    <t>Planificación elaborada y ejecutada</t>
  </si>
  <si>
    <t>Enero-junio 2023</t>
  </si>
  <si>
    <t>Julio-Diciembre 2023</t>
  </si>
  <si>
    <t>Encargado de Logística y Compras</t>
  </si>
  <si>
    <t>Equipos y materiales adquiridos</t>
  </si>
  <si>
    <t xml:space="preserve"> Adecuación de la infraestructura Tecnologica</t>
  </si>
  <si>
    <t>Ampliación de la infraestructura física</t>
  </si>
  <si>
    <t>Encargado de Tecnologia/Soporte Técnico</t>
  </si>
  <si>
    <t>Inventario actualizado</t>
  </si>
  <si>
    <t>Mantenimiento realizado</t>
  </si>
  <si>
    <t>Políticas ejecutadas</t>
  </si>
  <si>
    <t>Apoyo brindado</t>
  </si>
  <si>
    <t>Software instalados</t>
  </si>
  <si>
    <t>Políticas desarrolladas</t>
  </si>
  <si>
    <t>Licencias actualizadas</t>
  </si>
  <si>
    <t>Copias de seguridad realizadas</t>
  </si>
  <si>
    <t>Programas actualizados</t>
  </si>
  <si>
    <t>Antivirus actualizados</t>
  </si>
  <si>
    <t>Iniciar a trabajar los requisitos para la certificación de la E1</t>
  </si>
  <si>
    <t>Solicitar recertificación de la NORTIC A2</t>
  </si>
  <si>
    <t>Solicitar recertificación de la NORTIC A3</t>
  </si>
  <si>
    <t>Normativa</t>
  </si>
  <si>
    <t>Encargado de Tecnologia</t>
  </si>
  <si>
    <t>Certificación aprobada</t>
  </si>
  <si>
    <t>Solicitar certificación de la E1</t>
  </si>
  <si>
    <t>No cumplimiento por falta de fondo/Eventos presentados fuera de programación</t>
  </si>
  <si>
    <t xml:space="preserve">capacitar a brigada de emergencia </t>
  </si>
  <si>
    <t>Materiales de emergencia</t>
  </si>
  <si>
    <t>Coordinar con el INSUDE la creación del plan de emergencia del edificio</t>
  </si>
  <si>
    <t>Subdirector de contabilidad/Docentes/Redes Sociales</t>
  </si>
  <si>
    <t>Gestionar todo lo relativo a la logistica</t>
  </si>
  <si>
    <t>Subdirector de contabilidad/Docentes</t>
  </si>
  <si>
    <t>Logistica gestionada</t>
  </si>
  <si>
    <t>Contabilidad, Recursos Humanos y Compras/Relaciones Publicas</t>
  </si>
  <si>
    <t>Realizar actividad conmemorativa al aniversario de la EGAEE (18 de agosto)</t>
  </si>
  <si>
    <t>Junio-diciembre 2023</t>
  </si>
  <si>
    <t>6 Galones de coolant</t>
  </si>
  <si>
    <t>noviembre-diciembre 2023</t>
  </si>
  <si>
    <t xml:space="preserve">Coordinar simulacros de emergencia </t>
  </si>
  <si>
    <t>Realizar las coordinaciones con un enlace</t>
  </si>
  <si>
    <t xml:space="preserve">Realizar el Viaje Académico al Exterior </t>
  </si>
  <si>
    <t>Por definir</t>
  </si>
  <si>
    <t>Establecer un sistema de encuestas y monitoreo de las actividades de extensión a los fines de medir el nivel de satisfación</t>
  </si>
  <si>
    <t>Elaborar un documento mediante el cual se pueda medir la satisfación de la sociedad sobre las actividades de extensión</t>
  </si>
  <si>
    <t xml:space="preserve">Materiales de emergencia </t>
  </si>
  <si>
    <t xml:space="preserve">mayo - octubre 2023 </t>
  </si>
  <si>
    <t xml:space="preserve">mayo 2023 </t>
  </si>
  <si>
    <t>noviembre 2023</t>
  </si>
  <si>
    <t xml:space="preserve">Director </t>
  </si>
  <si>
    <t xml:space="preserve">Recursos Humanos </t>
  </si>
  <si>
    <t xml:space="preserve">comisión </t>
  </si>
  <si>
    <t xml:space="preserve">Calidad </t>
  </si>
  <si>
    <t>Listados de participación</t>
  </si>
  <si>
    <t xml:space="preserve">Informe de riegos entregado </t>
  </si>
  <si>
    <t xml:space="preserve">Simulacros realizados </t>
  </si>
  <si>
    <t>Informe entregado</t>
  </si>
  <si>
    <t xml:space="preserve">Propuesta entregada </t>
  </si>
  <si>
    <t xml:space="preserve">Levantamiento realizado </t>
  </si>
  <si>
    <t>Lista maestra actualizada</t>
  </si>
  <si>
    <t>socialización terminada</t>
  </si>
  <si>
    <t>Viaticos dentro del pais</t>
  </si>
  <si>
    <t>Alquiler de Impresoras</t>
  </si>
  <si>
    <t>Capacitación</t>
  </si>
  <si>
    <t>Alimentos y bebidad para personas</t>
  </si>
  <si>
    <t>Compras</t>
  </si>
  <si>
    <t>Contribuciones SFS</t>
  </si>
  <si>
    <t>Contribuciones SRL</t>
  </si>
  <si>
    <t>PRESUPUESTO  2023</t>
  </si>
  <si>
    <t>Subdirector de Contabilidad, Encargado de Compras, ayudante</t>
  </si>
  <si>
    <t>Abril-octubre 2023</t>
  </si>
  <si>
    <t>Realizar viaje académico al exterior a la Ciudad de Mexico</t>
  </si>
  <si>
    <t xml:space="preserve">Aplicar reajuste salarial a los miembros de la EGAEE acorde a la aprobación del Estado Mayor de las FF.AA </t>
  </si>
  <si>
    <t>Elaborar Plan Operativo Anual 2024</t>
  </si>
  <si>
    <t>Elaborar Cronograma de Seguimiento de las actividades del POA 2024</t>
  </si>
  <si>
    <t xml:space="preserve">Realizar actividad conmemorativa </t>
  </si>
  <si>
    <t>Identificar Concursos de financiamiento de la investigación Ciencias Sociales</t>
  </si>
  <si>
    <t>Circulo de egresado creado</t>
  </si>
  <si>
    <t>Encuesta de satisfación creada</t>
  </si>
  <si>
    <t>abril-diciembre 2023</t>
  </si>
  <si>
    <t>Grupos creados</t>
  </si>
  <si>
    <t>Sección de Calidad</t>
  </si>
  <si>
    <t>NELTON BARALT BLANCO</t>
  </si>
  <si>
    <t>Director EGAEE</t>
  </si>
  <si>
    <t>Coronel ERD, (DEM) MA.</t>
  </si>
  <si>
    <t>No cumplimiento por falta de fondos, la no disposición de las instituciones externas y/o eventos presentados fuera de programación</t>
  </si>
  <si>
    <t>Gestionar fondos/ Reprogramar coordinación/reprogramar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</si>
</sst>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0409]#,##0.00;\-#,##0.00"/>
    <numFmt numFmtId="165" formatCode="[$$-1C0A]#,##0.00_);\([$$-1C0A]#,##0.00\)"/>
    <numFmt numFmtId="166" formatCode="[$$-1C0A]#,##0.00"/>
  </numFmts>
  <fonts count="2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9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Fill="1"/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vertical="center" wrapText="1"/>
    </xf>
    <xf numFmtId="0" fontId="11" fillId="0" borderId="0" xfId="0" applyFont="1"/>
    <xf numFmtId="43" fontId="7" fillId="0" borderId="0" xfId="1" applyFont="1"/>
    <xf numFmtId="43" fontId="7" fillId="0" borderId="0" xfId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17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right" vertical="center" wrapText="1"/>
    </xf>
    <xf numFmtId="17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8" xfId="0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 readingOrder="1"/>
    </xf>
    <xf numFmtId="43" fontId="2" fillId="2" borderId="8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164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vertical="center" wrapText="1" readingOrder="1"/>
    </xf>
    <xf numFmtId="9" fontId="9" fillId="0" borderId="1" xfId="0" applyNumberFormat="1" applyFont="1" applyFill="1" applyBorder="1" applyAlignment="1">
      <alignment vertical="center" wrapText="1" readingOrder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 readingOrder="1"/>
    </xf>
    <xf numFmtId="0" fontId="9" fillId="0" borderId="2" xfId="0" applyFont="1" applyFill="1" applyBorder="1" applyAlignment="1">
      <alignment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 readingOrder="1"/>
    </xf>
    <xf numFmtId="164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textRotation="180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vertical="center" textRotation="180" wrapText="1" readingOrder="1"/>
    </xf>
    <xf numFmtId="0" fontId="9" fillId="0" borderId="9" xfId="0" applyNumberFormat="1" applyFont="1" applyFill="1" applyBorder="1" applyAlignment="1">
      <alignment vertical="center" textRotation="180" wrapText="1" readingOrder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17" borderId="0" xfId="0" applyFont="1" applyFill="1"/>
    <xf numFmtId="9" fontId="9" fillId="0" borderId="6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vertical="center" textRotation="180" wrapText="1" readingOrder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textRotation="180" wrapText="1" readingOrder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164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165" fontId="7" fillId="0" borderId="0" xfId="1" applyNumberFormat="1" applyFont="1" applyFill="1" applyBorder="1" applyAlignment="1">
      <alignment horizontal="right" vertical="center" shrinkToFit="1"/>
    </xf>
    <xf numFmtId="165" fontId="7" fillId="0" borderId="8" xfId="1" applyNumberFormat="1" applyFont="1" applyFill="1" applyBorder="1" applyAlignment="1">
      <alignment vertical="center" shrinkToFit="1"/>
    </xf>
    <xf numFmtId="165" fontId="7" fillId="0" borderId="1" xfId="1" applyNumberFormat="1" applyFont="1" applyFill="1" applyBorder="1" applyAlignment="1">
      <alignment vertical="center" shrinkToFit="1"/>
    </xf>
    <xf numFmtId="165" fontId="11" fillId="9" borderId="1" xfId="1" applyNumberFormat="1" applyFont="1" applyFill="1" applyBorder="1" applyAlignment="1">
      <alignment horizontal="right" vertical="center" shrinkToFit="1"/>
    </xf>
    <xf numFmtId="165" fontId="11" fillId="0" borderId="1" xfId="1" applyNumberFormat="1" applyFont="1" applyFill="1" applyBorder="1" applyAlignment="1">
      <alignment horizontal="right" vertical="center" shrinkToFit="1"/>
    </xf>
    <xf numFmtId="165" fontId="7" fillId="0" borderId="6" xfId="1" applyNumberFormat="1" applyFont="1" applyFill="1" applyBorder="1" applyAlignment="1">
      <alignment horizontal="right" vertical="center" shrinkToFit="1"/>
    </xf>
    <xf numFmtId="165" fontId="7" fillId="0" borderId="8" xfId="1" applyNumberFormat="1" applyFont="1" applyFill="1" applyBorder="1" applyAlignment="1">
      <alignment horizontal="right" vertical="center" shrinkToFit="1"/>
    </xf>
    <xf numFmtId="165" fontId="7" fillId="0" borderId="1" xfId="1" applyNumberFormat="1" applyFont="1" applyFill="1" applyBorder="1" applyAlignment="1">
      <alignment horizontal="right" vertical="center" shrinkToFit="1"/>
    </xf>
    <xf numFmtId="166" fontId="14" fillId="17" borderId="9" xfId="1" applyNumberFormat="1" applyFont="1" applyFill="1" applyBorder="1" applyAlignment="1">
      <alignment horizontal="right" vertical="center" shrinkToFit="1"/>
    </xf>
    <xf numFmtId="43" fontId="1" fillId="2" borderId="1" xfId="1" applyFont="1" applyFill="1" applyBorder="1" applyAlignment="1">
      <alignment horizontal="right" vertical="center" shrinkToFit="1"/>
    </xf>
    <xf numFmtId="43" fontId="1" fillId="2" borderId="1" xfId="1" applyFont="1" applyFill="1" applyBorder="1" applyAlignment="1">
      <alignment horizontal="right" shrinkToFit="1"/>
    </xf>
    <xf numFmtId="43" fontId="3" fillId="4" borderId="1" xfId="1" applyFont="1" applyFill="1" applyBorder="1" applyAlignment="1">
      <alignment horizontal="right" shrinkToFit="1"/>
    </xf>
    <xf numFmtId="165" fontId="11" fillId="9" borderId="9" xfId="1" applyNumberFormat="1" applyFont="1" applyFill="1" applyBorder="1" applyAlignment="1">
      <alignment horizontal="right" vertical="center" shrinkToFit="1"/>
    </xf>
    <xf numFmtId="165" fontId="17" fillId="9" borderId="9" xfId="1" applyNumberFormat="1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wrapText="1"/>
    </xf>
    <xf numFmtId="0" fontId="19" fillId="7" borderId="20" xfId="0" applyNumberFormat="1" applyFont="1" applyFill="1" applyBorder="1" applyAlignment="1">
      <alignment horizontal="center" vertical="center" wrapText="1" readingOrder="1"/>
    </xf>
    <xf numFmtId="0" fontId="19" fillId="8" borderId="20" xfId="0" applyNumberFormat="1" applyFont="1" applyFill="1" applyBorder="1" applyAlignment="1">
      <alignment horizontal="center" vertical="center" wrapText="1" readingOrder="1"/>
    </xf>
    <xf numFmtId="0" fontId="19" fillId="6" borderId="21" xfId="0" applyNumberFormat="1" applyFont="1" applyFill="1" applyBorder="1" applyAlignment="1">
      <alignment horizontal="center" vertical="center" wrapText="1" readingOrder="1"/>
    </xf>
    <xf numFmtId="0" fontId="19" fillId="10" borderId="20" xfId="0" applyNumberFormat="1" applyFont="1" applyFill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17" fontId="19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 readingOrder="1"/>
    </xf>
    <xf numFmtId="0" fontId="21" fillId="11" borderId="20" xfId="0" applyNumberFormat="1" applyFont="1" applyFill="1" applyBorder="1" applyAlignment="1">
      <alignment horizontal="center" vertical="center" wrapText="1"/>
    </xf>
    <xf numFmtId="0" fontId="21" fillId="9" borderId="20" xfId="0" applyNumberFormat="1" applyFont="1" applyFill="1" applyBorder="1" applyAlignment="1">
      <alignment horizontal="center" vertical="center" wrapText="1"/>
    </xf>
    <xf numFmtId="0" fontId="21" fillId="14" borderId="20" xfId="0" applyNumberFormat="1" applyFont="1" applyFill="1" applyBorder="1" applyAlignment="1">
      <alignment horizontal="center" vertical="center" wrapText="1"/>
    </xf>
    <xf numFmtId="0" fontId="21" fillId="15" borderId="20" xfId="0" applyNumberFormat="1" applyFont="1" applyFill="1" applyBorder="1" applyAlignment="1">
      <alignment horizontal="center" vertical="center" wrapText="1"/>
    </xf>
    <xf numFmtId="0" fontId="21" fillId="16" borderId="2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22" fillId="0" borderId="0" xfId="1" applyNumberFormat="1" applyFont="1" applyFill="1" applyBorder="1" applyAlignment="1">
      <alignment horizontal="center" vertical="center" wrapText="1"/>
    </xf>
    <xf numFmtId="0" fontId="21" fillId="13" borderId="2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5" fontId="18" fillId="9" borderId="1" xfId="1" applyNumberFormat="1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164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textRotation="180" wrapText="1" readingOrder="1"/>
    </xf>
    <xf numFmtId="0" fontId="15" fillId="0" borderId="0" xfId="0" applyFont="1" applyFill="1" applyBorder="1" applyAlignment="1">
      <alignment horizontal="right" vertical="center" shrinkToFit="1"/>
    </xf>
    <xf numFmtId="165" fontId="11" fillId="0" borderId="0" xfId="1" applyNumberFormat="1" applyFont="1" applyFill="1" applyBorder="1" applyAlignment="1">
      <alignment horizontal="right" vertical="center" shrinkToFit="1"/>
    </xf>
    <xf numFmtId="165" fontId="11" fillId="18" borderId="1" xfId="1" applyNumberFormat="1" applyFont="1" applyFill="1" applyBorder="1" applyAlignment="1">
      <alignment horizontal="right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textRotation="180" wrapText="1" readingOrder="1"/>
    </xf>
    <xf numFmtId="0" fontId="9" fillId="0" borderId="9" xfId="0" applyFont="1" applyFill="1" applyBorder="1" applyAlignment="1">
      <alignment horizontal="center" vertical="center" shrinkToFit="1"/>
    </xf>
    <xf numFmtId="165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vertical="center" shrinkToFit="1"/>
    </xf>
    <xf numFmtId="0" fontId="9" fillId="0" borderId="9" xfId="0" applyNumberFormat="1" applyFont="1" applyFill="1" applyBorder="1" applyAlignment="1">
      <alignment vertical="center" wrapText="1" readingOrder="1"/>
    </xf>
    <xf numFmtId="165" fontId="11" fillId="17" borderId="1" xfId="1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17" fontId="9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5" fontId="11" fillId="18" borderId="1" xfId="1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164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textRotation="180" wrapText="1" readingOrder="1"/>
    </xf>
    <xf numFmtId="165" fontId="7" fillId="0" borderId="9" xfId="1" applyNumberFormat="1" applyFont="1" applyFill="1" applyBorder="1" applyAlignment="1">
      <alignment horizontal="center" vertical="center" shrinkToFi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textRotation="180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165" fontId="23" fillId="9" borderId="9" xfId="1" applyNumberFormat="1" applyFont="1" applyFill="1" applyBorder="1" applyAlignment="1">
      <alignment horizontal="right" vertical="center" shrinkToFit="1"/>
    </xf>
    <xf numFmtId="166" fontId="7" fillId="0" borderId="0" xfId="0" applyNumberFormat="1" applyFont="1" applyAlignment="1">
      <alignment horizontal="center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164" fontId="9" fillId="0" borderId="8" xfId="0" applyNumberFormat="1" applyFont="1" applyFill="1" applyBorder="1" applyAlignment="1">
      <alignment vertical="center" wrapText="1" readingOrder="1"/>
    </xf>
    <xf numFmtId="164" fontId="9" fillId="0" borderId="2" xfId="0" applyNumberFormat="1" applyFont="1" applyFill="1" applyBorder="1" applyAlignment="1">
      <alignment vertical="center" wrapText="1" readingOrder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14" fillId="17" borderId="9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textRotation="180" wrapText="1"/>
    </xf>
    <xf numFmtId="0" fontId="2" fillId="2" borderId="1" xfId="0" applyFont="1" applyFill="1" applyBorder="1" applyAlignment="1">
      <alignment horizontal="center" vertical="center" textRotation="180" wrapText="1"/>
    </xf>
    <xf numFmtId="165" fontId="7" fillId="0" borderId="8" xfId="1" applyNumberFormat="1" applyFont="1" applyFill="1" applyBorder="1" applyAlignment="1">
      <alignment horizontal="center" vertical="center" shrinkToFit="1"/>
    </xf>
    <xf numFmtId="165" fontId="7" fillId="0" borderId="2" xfId="1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horizontal="center" vertical="center" textRotation="180" wrapText="1" readingOrder="1"/>
    </xf>
    <xf numFmtId="0" fontId="9" fillId="0" borderId="9" xfId="0" applyNumberFormat="1" applyFont="1" applyFill="1" applyBorder="1" applyAlignment="1">
      <alignment horizontal="center" vertical="center" textRotation="180" wrapText="1" readingOrder="1"/>
    </xf>
    <xf numFmtId="0" fontId="9" fillId="0" borderId="2" xfId="0" applyNumberFormat="1" applyFont="1" applyFill="1" applyBorder="1" applyAlignment="1">
      <alignment horizontal="center" vertical="center" textRotation="180" wrapText="1" readingOrder="1"/>
    </xf>
    <xf numFmtId="164" fontId="9" fillId="0" borderId="8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center" vertical="center" wrapText="1" readingOrder="1"/>
    </xf>
    <xf numFmtId="164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165" fontId="7" fillId="0" borderId="9" xfId="1" applyNumberFormat="1" applyFont="1" applyFill="1" applyBorder="1" applyAlignment="1">
      <alignment horizontal="center" vertical="center" shrinkToFit="1"/>
    </xf>
    <xf numFmtId="165" fontId="7" fillId="0" borderId="1" xfId="1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15" fillId="18" borderId="4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textRotation="180" wrapText="1"/>
    </xf>
    <xf numFmtId="0" fontId="15" fillId="0" borderId="1" xfId="0" applyFont="1" applyFill="1" applyBorder="1" applyAlignment="1">
      <alignment horizontal="right" vertical="center"/>
    </xf>
    <xf numFmtId="0" fontId="21" fillId="12" borderId="23" xfId="0" applyNumberFormat="1" applyFont="1" applyFill="1" applyBorder="1" applyAlignment="1">
      <alignment horizontal="center" vertical="center" wrapText="1"/>
    </xf>
    <xf numFmtId="0" fontId="21" fillId="12" borderId="2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9" fontId="9" fillId="0" borderId="2" xfId="0" applyNumberFormat="1" applyFont="1" applyFill="1" applyBorder="1" applyAlignment="1">
      <alignment horizontal="center" vertical="center" wrapText="1" readingOrder="1"/>
    </xf>
    <xf numFmtId="9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textRotation="180" wrapText="1"/>
    </xf>
    <xf numFmtId="0" fontId="15" fillId="18" borderId="1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textRotation="180" wrapText="1"/>
    </xf>
    <xf numFmtId="0" fontId="2" fillId="2" borderId="2" xfId="0" applyFont="1" applyFill="1" applyBorder="1" applyAlignment="1">
      <alignment vertical="center" textRotation="180" wrapText="1"/>
    </xf>
    <xf numFmtId="0" fontId="15" fillId="9" borderId="3" xfId="0" applyFont="1" applyFill="1" applyBorder="1" applyAlignment="1">
      <alignment horizontal="right" vertical="center"/>
    </xf>
    <xf numFmtId="0" fontId="15" fillId="9" borderId="4" xfId="0" applyFont="1" applyFill="1" applyBorder="1" applyAlignment="1">
      <alignment horizontal="right" vertical="center"/>
    </xf>
    <xf numFmtId="0" fontId="15" fillId="9" borderId="5" xfId="0" applyFont="1" applyFill="1" applyBorder="1" applyAlignment="1">
      <alignment horizontal="right"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17" fontId="9" fillId="0" borderId="8" xfId="0" applyNumberFormat="1" applyFont="1" applyFill="1" applyBorder="1" applyAlignment="1">
      <alignment horizontal="center" vertical="center" wrapText="1"/>
    </xf>
    <xf numFmtId="17" fontId="9" fillId="0" borderId="2" xfId="0" applyNumberFormat="1" applyFont="1" applyFill="1" applyBorder="1" applyAlignment="1">
      <alignment horizontal="center" vertical="center" wrapText="1"/>
    </xf>
    <xf numFmtId="17" fontId="9" fillId="0" borderId="9" xfId="0" applyNumberFormat="1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shrinkToFit="1"/>
    </xf>
    <xf numFmtId="0" fontId="15" fillId="18" borderId="1" xfId="0" applyFont="1" applyFill="1" applyBorder="1" applyAlignment="1">
      <alignment horizontal="right" vertical="center" shrinkToFi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textRotation="180" wrapText="1"/>
    </xf>
    <xf numFmtId="0" fontId="2" fillId="2" borderId="9" xfId="0" applyFont="1" applyFill="1" applyBorder="1" applyAlignment="1">
      <alignment horizontal="center" textRotation="180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64"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0000"/>
      <color rgb="FF363FF8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248708</xdr:colOff>
      <xdr:row>0</xdr:row>
      <xdr:rowOff>201084</xdr:rowOff>
    </xdr:from>
    <xdr:to>
      <xdr:col>10</xdr:col>
      <xdr:colOff>257290</xdr:colOff>
      <xdr:row>2</xdr:row>
      <xdr:rowOff>180975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645708" y="201084"/>
          <a:ext cx="7596832" cy="1898649"/>
          <a:chOff x="1025" y="221"/>
          <a:chExt cx="9856" cy="325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666748</xdr:colOff>
      <xdr:row>0</xdr:row>
      <xdr:rowOff>158750</xdr:rowOff>
    </xdr:from>
    <xdr:to>
      <xdr:col>10</xdr:col>
      <xdr:colOff>380999</xdr:colOff>
      <xdr:row>1</xdr:row>
      <xdr:rowOff>74083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52081" y="158750"/>
          <a:ext cx="7260168" cy="1756833"/>
          <a:chOff x="1025" y="221"/>
          <a:chExt cx="9856" cy="325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0</xdr:row>
      <xdr:rowOff>116416</xdr:rowOff>
    </xdr:from>
    <xdr:to>
      <xdr:col>12</xdr:col>
      <xdr:colOff>72082</xdr:colOff>
      <xdr:row>3</xdr:row>
      <xdr:rowOff>0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1460500" y="116416"/>
          <a:ext cx="8887999" cy="2116667"/>
          <a:chOff x="1025" y="221"/>
          <a:chExt cx="9856" cy="3256"/>
        </a:xfrm>
      </xdr:grpSpPr>
      <xdr:pic>
        <xdr:nvPicPr>
          <xdr:cNvPr id="7" name="Imagen 6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21167</xdr:colOff>
      <xdr:row>0</xdr:row>
      <xdr:rowOff>95250</xdr:rowOff>
    </xdr:from>
    <xdr:to>
      <xdr:col>12</xdr:col>
      <xdr:colOff>61499</xdr:colOff>
      <xdr:row>3</xdr:row>
      <xdr:rowOff>0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1449917" y="95250"/>
          <a:ext cx="9067915" cy="2275417"/>
          <a:chOff x="1025" y="221"/>
          <a:chExt cx="9856" cy="3256"/>
        </a:xfrm>
      </xdr:grpSpPr>
      <xdr:pic>
        <xdr:nvPicPr>
          <xdr:cNvPr id="7" name="Imagen 6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11</xdr:col>
      <xdr:colOff>50915</xdr:colOff>
      <xdr:row>3</xdr:row>
      <xdr:rowOff>0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1270000" y="0"/>
          <a:ext cx="9163165" cy="1989667"/>
          <a:chOff x="1025" y="221"/>
          <a:chExt cx="9856" cy="3256"/>
        </a:xfrm>
      </xdr:grpSpPr>
      <xdr:pic>
        <xdr:nvPicPr>
          <xdr:cNvPr id="7" name="Imagen 6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687916</xdr:colOff>
      <xdr:row>0</xdr:row>
      <xdr:rowOff>0</xdr:rowOff>
    </xdr:from>
    <xdr:to>
      <xdr:col>10</xdr:col>
      <xdr:colOff>982248</xdr:colOff>
      <xdr:row>3</xdr:row>
      <xdr:rowOff>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132416" y="0"/>
          <a:ext cx="9120832" cy="2148417"/>
          <a:chOff x="1025" y="221"/>
          <a:chExt cx="9856" cy="325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751417</xdr:colOff>
      <xdr:row>0</xdr:row>
      <xdr:rowOff>0</xdr:rowOff>
    </xdr:from>
    <xdr:to>
      <xdr:col>11</xdr:col>
      <xdr:colOff>40332</xdr:colOff>
      <xdr:row>3</xdr:row>
      <xdr:rowOff>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185334" y="0"/>
          <a:ext cx="9353665" cy="2032000"/>
          <a:chOff x="1025" y="221"/>
          <a:chExt cx="9856" cy="325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635000</xdr:colOff>
      <xdr:row>0</xdr:row>
      <xdr:rowOff>0</xdr:rowOff>
    </xdr:from>
    <xdr:to>
      <xdr:col>10</xdr:col>
      <xdr:colOff>929332</xdr:colOff>
      <xdr:row>3</xdr:row>
      <xdr:rowOff>0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1139825" y="0"/>
          <a:ext cx="9181157" cy="1943100"/>
          <a:chOff x="1025" y="221"/>
          <a:chExt cx="9856" cy="3256"/>
        </a:xfrm>
      </xdr:grpSpPr>
      <xdr:pic>
        <xdr:nvPicPr>
          <xdr:cNvPr id="7" name="Imagen 6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Text Box 5"/>
          <xdr:cNvSpPr txBox="1">
            <a:spLocks noChangeArrowheads="1"/>
          </xdr:cNvSpPr>
        </xdr:nvSpPr>
        <xdr:spPr bwMode="auto">
          <a:xfrm>
            <a:off x="1820" y="221"/>
            <a:ext cx="8953" cy="3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REPÚBLICA DOMINICANA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MINISTERIO DE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Instituto Superior para la Defensa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“General Juan Pablo Duarte y Díez”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Facultad de Ciencias para la Seguridad, Defensa y Desarrollo Nacional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 b="1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Escuela de Graduados de Altos Estudios Estratégicos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“TODO POR LA PATRIA”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DO" sz="1200">
                <a:effectLst/>
                <a:latin typeface="Book Antiqua" panose="02040602050305030304" pitchFamily="18" charset="0"/>
                <a:ea typeface="Times New Roman" panose="02020603050405020304" pitchFamily="18" charset="0"/>
              </a:rPr>
              <a:t>           </a:t>
            </a:r>
            <a:endParaRPr lang="x-non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GRID\PLANIFICACI&#211;N%20Y%20DESARROLLO%20INSTITUCIONAL1\2%20POA%20EGAEE%2018-01-2017-1\POA%202018\Formualrio%20datos%20de%20nom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5">
          <cell r="F5">
            <v>1594305.3599999999</v>
          </cell>
        </row>
        <row r="10">
          <cell r="F10">
            <v>2100000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view="pageBreakPreview" topLeftCell="A108" zoomScale="90" zoomScaleNormal="112" zoomScaleSheetLayoutView="90" workbookViewId="0">
      <selection activeCell="I131" sqref="I131"/>
    </sheetView>
  </sheetViews>
  <sheetFormatPr baseColWidth="10" defaultRowHeight="15" x14ac:dyDescent="0.25"/>
  <cols>
    <col min="1" max="1" width="7.140625" customWidth="1"/>
    <col min="2" max="2" width="13.85546875" style="14" customWidth="1"/>
    <col min="3" max="3" width="14.7109375" customWidth="1"/>
    <col min="4" max="4" width="5.5703125" customWidth="1"/>
    <col min="5" max="5" width="23.28515625" customWidth="1"/>
    <col min="6" max="6" width="14.42578125" customWidth="1"/>
    <col min="7" max="7" width="15.140625" style="1" customWidth="1"/>
    <col min="8" max="8" width="15.140625" style="2" customWidth="1"/>
    <col min="9" max="9" width="12.5703125" style="2" customWidth="1"/>
    <col min="10" max="10" width="13" style="2" customWidth="1"/>
    <col min="11" max="11" width="14.5703125" style="2" customWidth="1"/>
    <col min="12" max="12" width="2.42578125" style="2" customWidth="1"/>
    <col min="13" max="13" width="12.42578125" customWidth="1"/>
    <col min="14" max="14" width="12.140625" customWidth="1"/>
  </cols>
  <sheetData>
    <row r="1" spans="1:14" ht="134.25" customHeight="1" x14ac:dyDescent="0.25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4" ht="18.75" x14ac:dyDescent="0.3">
      <c r="A2" s="322" t="s">
        <v>38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4" ht="12" customHeight="1" x14ac:dyDescent="0.3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4" s="15" customFormat="1" x14ac:dyDescent="0.25">
      <c r="A4" s="313" t="s">
        <v>40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</row>
    <row r="5" spans="1:14" s="15" customFormat="1" x14ac:dyDescent="0.25">
      <c r="A5" s="281" t="s">
        <v>39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4" s="15" customFormat="1" x14ac:dyDescent="0.25">
      <c r="A6" s="313" t="s">
        <v>315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</row>
    <row r="7" spans="1:14" s="15" customFormat="1" ht="26.25" customHeight="1" x14ac:dyDescent="0.25">
      <c r="A7" s="287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198</v>
      </c>
      <c r="M7" s="284" t="s">
        <v>2</v>
      </c>
      <c r="N7" s="284" t="s">
        <v>3</v>
      </c>
    </row>
    <row r="8" spans="1:14" s="15" customFormat="1" ht="42.75" customHeight="1" x14ac:dyDescent="0.25">
      <c r="A8" s="287"/>
      <c r="B8" s="284"/>
      <c r="C8" s="30" t="s">
        <v>36</v>
      </c>
      <c r="D8" s="30" t="s">
        <v>43</v>
      </c>
      <c r="E8" s="30" t="s">
        <v>37</v>
      </c>
      <c r="F8" s="30" t="s">
        <v>5</v>
      </c>
      <c r="G8" s="47" t="s">
        <v>6</v>
      </c>
      <c r="H8" s="30" t="s">
        <v>7</v>
      </c>
      <c r="I8" s="30" t="s">
        <v>8</v>
      </c>
      <c r="J8" s="70" t="s">
        <v>188</v>
      </c>
      <c r="K8" s="284"/>
      <c r="L8" s="288"/>
      <c r="M8" s="284"/>
      <c r="N8" s="284"/>
    </row>
    <row r="9" spans="1:14" s="15" customFormat="1" ht="72.75" customHeight="1" x14ac:dyDescent="0.25">
      <c r="A9" s="294" t="s">
        <v>42</v>
      </c>
      <c r="B9" s="271" t="s">
        <v>80</v>
      </c>
      <c r="C9" s="280" t="s">
        <v>316</v>
      </c>
      <c r="D9" s="280">
        <v>1</v>
      </c>
      <c r="E9" s="31" t="s">
        <v>81</v>
      </c>
      <c r="F9" s="27" t="s">
        <v>20</v>
      </c>
      <c r="G9" s="290">
        <v>200000</v>
      </c>
      <c r="H9" s="271" t="s">
        <v>87</v>
      </c>
      <c r="I9" s="304" t="s">
        <v>89</v>
      </c>
      <c r="J9" s="304" t="s">
        <v>317</v>
      </c>
      <c r="K9" s="292" t="s">
        <v>90</v>
      </c>
      <c r="L9" s="301" t="s">
        <v>201</v>
      </c>
      <c r="M9" s="292" t="s">
        <v>60</v>
      </c>
      <c r="N9" s="271" t="s">
        <v>94</v>
      </c>
    </row>
    <row r="10" spans="1:14" s="15" customFormat="1" ht="68.25" customHeight="1" x14ac:dyDescent="0.25">
      <c r="A10" s="295"/>
      <c r="B10" s="276"/>
      <c r="C10" s="280"/>
      <c r="D10" s="280"/>
      <c r="E10" s="31" t="s">
        <v>82</v>
      </c>
      <c r="F10" s="27" t="s">
        <v>20</v>
      </c>
      <c r="G10" s="291"/>
      <c r="H10" s="276"/>
      <c r="I10" s="305"/>
      <c r="J10" s="305"/>
      <c r="K10" s="293"/>
      <c r="L10" s="303"/>
      <c r="M10" s="307"/>
      <c r="N10" s="276"/>
    </row>
    <row r="11" spans="1:14" s="15" customFormat="1" ht="71.25" customHeight="1" x14ac:dyDescent="0.25">
      <c r="A11" s="295"/>
      <c r="B11" s="276"/>
      <c r="C11" s="280"/>
      <c r="D11" s="280"/>
      <c r="E11" s="31" t="s">
        <v>83</v>
      </c>
      <c r="F11" s="27" t="s">
        <v>86</v>
      </c>
      <c r="G11" s="291"/>
      <c r="H11" s="276"/>
      <c r="I11" s="306"/>
      <c r="J11" s="306"/>
      <c r="K11" s="8" t="s">
        <v>91</v>
      </c>
      <c r="L11" s="303"/>
      <c r="M11" s="293"/>
      <c r="N11" s="272"/>
    </row>
    <row r="12" spans="1:14" s="15" customFormat="1" ht="94.5" customHeight="1" x14ac:dyDescent="0.25">
      <c r="A12" s="295"/>
      <c r="B12" s="276"/>
      <c r="C12" s="280"/>
      <c r="D12" s="280"/>
      <c r="E12" s="31" t="s">
        <v>84</v>
      </c>
      <c r="F12" s="27" t="s">
        <v>20</v>
      </c>
      <c r="G12" s="291"/>
      <c r="H12" s="276"/>
      <c r="I12" s="28" t="s">
        <v>27</v>
      </c>
      <c r="J12" s="101" t="s">
        <v>317</v>
      </c>
      <c r="K12" s="8" t="s">
        <v>92</v>
      </c>
      <c r="L12" s="114" t="s">
        <v>201</v>
      </c>
      <c r="M12" s="292" t="s">
        <v>33</v>
      </c>
      <c r="N12" s="271" t="s">
        <v>12</v>
      </c>
    </row>
    <row r="13" spans="1:14" s="15" customFormat="1" ht="88.5" customHeight="1" x14ac:dyDescent="0.25">
      <c r="A13" s="295"/>
      <c r="B13" s="276"/>
      <c r="C13" s="280"/>
      <c r="D13" s="280"/>
      <c r="E13" s="35" t="s">
        <v>85</v>
      </c>
      <c r="F13" s="34" t="s">
        <v>20</v>
      </c>
      <c r="G13" s="291"/>
      <c r="H13" s="276"/>
      <c r="I13" s="28" t="s">
        <v>89</v>
      </c>
      <c r="J13" s="100" t="s">
        <v>317</v>
      </c>
      <c r="K13" s="52" t="s">
        <v>93</v>
      </c>
      <c r="L13" s="113" t="s">
        <v>201</v>
      </c>
      <c r="M13" s="307"/>
      <c r="N13" s="276"/>
    </row>
    <row r="14" spans="1:14" s="15" customFormat="1" ht="88.5" customHeight="1" x14ac:dyDescent="0.25">
      <c r="A14" s="295"/>
      <c r="B14" s="276"/>
      <c r="C14" s="292" t="s">
        <v>712</v>
      </c>
      <c r="D14" s="292">
        <v>1</v>
      </c>
      <c r="E14" s="31" t="s">
        <v>95</v>
      </c>
      <c r="F14" s="33" t="s">
        <v>20</v>
      </c>
      <c r="G14" s="290">
        <f>853175.4+381493.92</f>
        <v>1234669.32</v>
      </c>
      <c r="H14" s="271" t="s">
        <v>711</v>
      </c>
      <c r="I14" s="304" t="s">
        <v>105</v>
      </c>
      <c r="J14" s="101" t="s">
        <v>317</v>
      </c>
      <c r="K14" s="8" t="s">
        <v>56</v>
      </c>
      <c r="L14" s="114" t="s">
        <v>201</v>
      </c>
      <c r="M14" s="292" t="s">
        <v>33</v>
      </c>
      <c r="N14" s="271" t="s">
        <v>12</v>
      </c>
    </row>
    <row r="15" spans="1:14" s="15" customFormat="1" ht="88.5" customHeight="1" x14ac:dyDescent="0.25">
      <c r="A15" s="295"/>
      <c r="B15" s="276"/>
      <c r="C15" s="307"/>
      <c r="D15" s="307"/>
      <c r="E15" s="31" t="s">
        <v>681</v>
      </c>
      <c r="F15" s="33"/>
      <c r="G15" s="291"/>
      <c r="H15" s="276"/>
      <c r="I15" s="305"/>
      <c r="J15" s="101" t="s">
        <v>318</v>
      </c>
      <c r="K15" s="8" t="s">
        <v>106</v>
      </c>
      <c r="L15" s="301" t="s">
        <v>201</v>
      </c>
      <c r="M15" s="307"/>
      <c r="N15" s="276"/>
    </row>
    <row r="16" spans="1:14" s="15" customFormat="1" ht="88.5" customHeight="1" x14ac:dyDescent="0.25">
      <c r="A16" s="295"/>
      <c r="B16" s="276"/>
      <c r="C16" s="307"/>
      <c r="D16" s="307"/>
      <c r="E16" s="31" t="s">
        <v>96</v>
      </c>
      <c r="F16" s="33" t="s">
        <v>20</v>
      </c>
      <c r="G16" s="291"/>
      <c r="H16" s="276"/>
      <c r="I16" s="305"/>
      <c r="J16" s="101" t="s">
        <v>27</v>
      </c>
      <c r="K16" s="8" t="s">
        <v>107</v>
      </c>
      <c r="L16" s="302"/>
      <c r="M16" s="293"/>
      <c r="N16" s="272"/>
    </row>
    <row r="17" spans="1:14" s="15" customFormat="1" ht="88.5" customHeight="1" x14ac:dyDescent="0.25">
      <c r="A17" s="295"/>
      <c r="B17" s="276"/>
      <c r="C17" s="307"/>
      <c r="D17" s="307"/>
      <c r="E17" s="31" t="s">
        <v>97</v>
      </c>
      <c r="F17" s="33" t="s">
        <v>99</v>
      </c>
      <c r="G17" s="291"/>
      <c r="H17" s="276"/>
      <c r="I17" s="305"/>
      <c r="J17" s="101" t="s">
        <v>319</v>
      </c>
      <c r="K17" s="8" t="s">
        <v>108</v>
      </c>
      <c r="L17" s="301" t="s">
        <v>200</v>
      </c>
      <c r="M17" s="292" t="s">
        <v>60</v>
      </c>
      <c r="N17" s="271" t="s">
        <v>94</v>
      </c>
    </row>
    <row r="18" spans="1:14" s="15" customFormat="1" ht="88.5" customHeight="1" x14ac:dyDescent="0.25">
      <c r="A18" s="295"/>
      <c r="B18" s="276"/>
      <c r="C18" s="307"/>
      <c r="D18" s="307"/>
      <c r="E18" s="31" t="s">
        <v>82</v>
      </c>
      <c r="F18" s="33" t="s">
        <v>20</v>
      </c>
      <c r="G18" s="291"/>
      <c r="H18" s="276"/>
      <c r="I18" s="306"/>
      <c r="J18" s="101" t="s">
        <v>317</v>
      </c>
      <c r="K18" s="8" t="s">
        <v>109</v>
      </c>
      <c r="L18" s="302"/>
      <c r="M18" s="307"/>
      <c r="N18" s="276"/>
    </row>
    <row r="19" spans="1:14" s="15" customFormat="1" ht="88.5" customHeight="1" x14ac:dyDescent="0.25">
      <c r="A19" s="295"/>
      <c r="B19" s="276"/>
      <c r="C19" s="307"/>
      <c r="D19" s="307"/>
      <c r="E19" s="31" t="s">
        <v>100</v>
      </c>
      <c r="F19" s="33" t="s">
        <v>101</v>
      </c>
      <c r="G19" s="291"/>
      <c r="H19" s="276"/>
      <c r="I19" s="28" t="s">
        <v>110</v>
      </c>
      <c r="J19" s="101" t="s">
        <v>318</v>
      </c>
      <c r="K19" s="8" t="s">
        <v>111</v>
      </c>
      <c r="L19" s="301" t="s">
        <v>200</v>
      </c>
      <c r="M19" s="307"/>
      <c r="N19" s="276"/>
    </row>
    <row r="20" spans="1:14" s="15" customFormat="1" ht="88.5" customHeight="1" x14ac:dyDescent="0.25">
      <c r="A20" s="295"/>
      <c r="B20" s="276"/>
      <c r="C20" s="307"/>
      <c r="D20" s="307"/>
      <c r="E20" s="31" t="s">
        <v>84</v>
      </c>
      <c r="F20" s="33" t="s">
        <v>20</v>
      </c>
      <c r="G20" s="291"/>
      <c r="H20" s="276"/>
      <c r="I20" s="28" t="s">
        <v>27</v>
      </c>
      <c r="J20" s="101" t="s">
        <v>317</v>
      </c>
      <c r="K20" s="8" t="s">
        <v>92</v>
      </c>
      <c r="L20" s="302"/>
      <c r="M20" s="307"/>
      <c r="N20" s="276"/>
    </row>
    <row r="21" spans="1:14" s="15" customFormat="1" ht="88.5" customHeight="1" x14ac:dyDescent="0.25">
      <c r="A21" s="295"/>
      <c r="B21" s="276"/>
      <c r="C21" s="307"/>
      <c r="D21" s="307"/>
      <c r="E21" s="31" t="s">
        <v>102</v>
      </c>
      <c r="F21" s="33" t="s">
        <v>104</v>
      </c>
      <c r="G21" s="291"/>
      <c r="H21" s="276"/>
      <c r="I21" s="304" t="s">
        <v>105</v>
      </c>
      <c r="J21" s="101" t="s">
        <v>320</v>
      </c>
      <c r="K21" s="8" t="s">
        <v>112</v>
      </c>
      <c r="L21" s="301" t="s">
        <v>200</v>
      </c>
      <c r="M21" s="293"/>
      <c r="N21" s="272"/>
    </row>
    <row r="22" spans="1:14" s="15" customFormat="1" ht="108" customHeight="1" x14ac:dyDescent="0.25">
      <c r="A22" s="295"/>
      <c r="B22" s="276"/>
      <c r="C22" s="293"/>
      <c r="D22" s="293"/>
      <c r="E22" s="53" t="s">
        <v>103</v>
      </c>
      <c r="F22" s="53" t="s">
        <v>20</v>
      </c>
      <c r="G22" s="308"/>
      <c r="H22" s="272"/>
      <c r="I22" s="306" t="s">
        <v>88</v>
      </c>
      <c r="J22" s="101" t="s">
        <v>317</v>
      </c>
      <c r="K22" s="8" t="s">
        <v>93</v>
      </c>
      <c r="L22" s="302"/>
      <c r="M22" s="69" t="s">
        <v>33</v>
      </c>
      <c r="N22" s="71" t="s">
        <v>12</v>
      </c>
    </row>
    <row r="23" spans="1:14" s="45" customFormat="1" ht="14.25" customHeight="1" x14ac:dyDescent="0.25">
      <c r="A23" s="285" t="s">
        <v>53</v>
      </c>
      <c r="B23" s="285"/>
      <c r="C23" s="285"/>
      <c r="D23" s="285"/>
      <c r="E23" s="285"/>
      <c r="F23" s="285"/>
      <c r="G23" s="143">
        <f>G9+G14</f>
        <v>1434669.32</v>
      </c>
      <c r="H23" s="41"/>
      <c r="I23" s="11"/>
      <c r="J23" s="17"/>
      <c r="K23" s="17"/>
      <c r="L23" s="10"/>
    </row>
    <row r="24" spans="1:14" s="45" customFormat="1" ht="17.25" customHeight="1" x14ac:dyDescent="0.25">
      <c r="A24" s="48"/>
      <c r="B24" s="48"/>
      <c r="C24" s="48"/>
      <c r="D24" s="48"/>
      <c r="E24" s="48"/>
      <c r="F24" s="48"/>
      <c r="G24" s="40"/>
      <c r="H24" s="41"/>
      <c r="I24" s="11"/>
      <c r="J24" s="17"/>
      <c r="K24" s="17"/>
      <c r="L24" s="10"/>
    </row>
    <row r="25" spans="1:14" s="15" customFormat="1" x14ac:dyDescent="0.25">
      <c r="A25" s="313" t="s">
        <v>40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</row>
    <row r="26" spans="1:14" s="15" customFormat="1" x14ac:dyDescent="0.25">
      <c r="A26" s="281" t="s">
        <v>39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</row>
    <row r="27" spans="1:14" s="15" customFormat="1" x14ac:dyDescent="0.25">
      <c r="A27" s="313" t="s">
        <v>113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</row>
    <row r="28" spans="1:14" s="15" customFormat="1" ht="26.25" customHeight="1" x14ac:dyDescent="0.25">
      <c r="A28" s="287" t="s">
        <v>4</v>
      </c>
      <c r="B28" s="284" t="s">
        <v>41</v>
      </c>
      <c r="C28" s="310" t="s">
        <v>0</v>
      </c>
      <c r="D28" s="311"/>
      <c r="E28" s="311"/>
      <c r="F28" s="311"/>
      <c r="G28" s="311"/>
      <c r="H28" s="311"/>
      <c r="I28" s="311"/>
      <c r="J28" s="312"/>
      <c r="K28" s="284" t="s">
        <v>1</v>
      </c>
      <c r="L28" s="289" t="s">
        <v>198</v>
      </c>
      <c r="M28" s="284" t="s">
        <v>2</v>
      </c>
      <c r="N28" s="284" t="s">
        <v>3</v>
      </c>
    </row>
    <row r="29" spans="1:14" s="15" customFormat="1" ht="42.75" customHeight="1" x14ac:dyDescent="0.25">
      <c r="A29" s="287"/>
      <c r="B29" s="284"/>
      <c r="C29" s="32" t="s">
        <v>36</v>
      </c>
      <c r="D29" s="32" t="s">
        <v>43</v>
      </c>
      <c r="E29" s="32" t="s">
        <v>37</v>
      </c>
      <c r="F29" s="32" t="s">
        <v>5</v>
      </c>
      <c r="G29" s="47" t="s">
        <v>6</v>
      </c>
      <c r="H29" s="32" t="s">
        <v>7</v>
      </c>
      <c r="I29" s="32" t="s">
        <v>8</v>
      </c>
      <c r="J29" s="70" t="s">
        <v>188</v>
      </c>
      <c r="K29" s="284"/>
      <c r="L29" s="289"/>
      <c r="M29" s="284"/>
      <c r="N29" s="284"/>
    </row>
    <row r="30" spans="1:14" s="15" customFormat="1" ht="98.25" customHeight="1" x14ac:dyDescent="0.25">
      <c r="A30" s="278" t="s">
        <v>114</v>
      </c>
      <c r="B30" s="277" t="s">
        <v>322</v>
      </c>
      <c r="C30" s="280" t="s">
        <v>321</v>
      </c>
      <c r="D30" s="280">
        <v>1</v>
      </c>
      <c r="E30" s="31" t="s">
        <v>115</v>
      </c>
      <c r="F30" s="33" t="s">
        <v>118</v>
      </c>
      <c r="G30" s="290">
        <v>175000</v>
      </c>
      <c r="H30" s="271" t="s">
        <v>324</v>
      </c>
      <c r="I30" s="304" t="s">
        <v>27</v>
      </c>
      <c r="J30" s="292" t="s">
        <v>710</v>
      </c>
      <c r="K30" s="106" t="s">
        <v>325</v>
      </c>
      <c r="L30" s="301" t="s">
        <v>201</v>
      </c>
      <c r="M30" s="292" t="s">
        <v>47</v>
      </c>
      <c r="N30" s="271" t="s">
        <v>48</v>
      </c>
    </row>
    <row r="31" spans="1:14" s="15" customFormat="1" ht="76.5" customHeight="1" x14ac:dyDescent="0.25">
      <c r="A31" s="278"/>
      <c r="B31" s="277"/>
      <c r="C31" s="280"/>
      <c r="D31" s="280"/>
      <c r="E31" s="31" t="s">
        <v>116</v>
      </c>
      <c r="F31" s="33" t="s">
        <v>118</v>
      </c>
      <c r="G31" s="291"/>
      <c r="H31" s="276"/>
      <c r="I31" s="305"/>
      <c r="J31" s="307"/>
      <c r="K31" s="307" t="s">
        <v>326</v>
      </c>
      <c r="L31" s="303"/>
      <c r="M31" s="293"/>
      <c r="N31" s="272"/>
    </row>
    <row r="32" spans="1:14" s="15" customFormat="1" ht="97.5" customHeight="1" x14ac:dyDescent="0.25">
      <c r="A32" s="278"/>
      <c r="B32" s="277"/>
      <c r="C32" s="280"/>
      <c r="D32" s="280"/>
      <c r="E32" s="31" t="s">
        <v>117</v>
      </c>
      <c r="F32" s="33" t="s">
        <v>118</v>
      </c>
      <c r="G32" s="291"/>
      <c r="H32" s="276"/>
      <c r="I32" s="305"/>
      <c r="J32" s="307"/>
      <c r="K32" s="293"/>
      <c r="L32" s="303"/>
      <c r="M32" s="69" t="s">
        <v>33</v>
      </c>
      <c r="N32" s="71" t="s">
        <v>12</v>
      </c>
    </row>
    <row r="33" spans="1:14" s="15" customFormat="1" ht="97.5" customHeight="1" x14ac:dyDescent="0.25">
      <c r="A33" s="278"/>
      <c r="B33" s="277"/>
      <c r="C33" s="280"/>
      <c r="D33" s="280"/>
      <c r="E33" s="31" t="s">
        <v>121</v>
      </c>
      <c r="F33" s="33" t="s">
        <v>122</v>
      </c>
      <c r="G33" s="291"/>
      <c r="H33" s="276"/>
      <c r="I33" s="305"/>
      <c r="J33" s="293"/>
      <c r="K33" s="106" t="s">
        <v>327</v>
      </c>
      <c r="L33" s="302"/>
      <c r="M33" s="65"/>
      <c r="N33" s="71"/>
    </row>
    <row r="34" spans="1:14" s="15" customFormat="1" ht="94.5" customHeight="1" x14ac:dyDescent="0.25">
      <c r="A34" s="278"/>
      <c r="B34" s="277"/>
      <c r="C34" s="280"/>
      <c r="D34" s="280"/>
      <c r="E34" s="31" t="s">
        <v>119</v>
      </c>
      <c r="F34" s="33" t="s">
        <v>122</v>
      </c>
      <c r="G34" s="291"/>
      <c r="H34" s="276"/>
      <c r="I34" s="305"/>
      <c r="J34" s="101" t="s">
        <v>323</v>
      </c>
      <c r="K34" s="106" t="s">
        <v>328</v>
      </c>
      <c r="L34" s="301" t="s">
        <v>200</v>
      </c>
      <c r="M34" s="69" t="s">
        <v>33</v>
      </c>
      <c r="N34" s="71" t="s">
        <v>12</v>
      </c>
    </row>
    <row r="35" spans="1:14" s="15" customFormat="1" ht="88.5" customHeight="1" x14ac:dyDescent="0.25">
      <c r="A35" s="294"/>
      <c r="B35" s="271"/>
      <c r="C35" s="292"/>
      <c r="D35" s="292"/>
      <c r="E35" s="35" t="s">
        <v>120</v>
      </c>
      <c r="F35" s="34"/>
      <c r="G35" s="291"/>
      <c r="H35" s="272"/>
      <c r="I35" s="306"/>
      <c r="J35" s="101" t="s">
        <v>16</v>
      </c>
      <c r="K35" s="106" t="s">
        <v>329</v>
      </c>
      <c r="L35" s="302"/>
      <c r="M35" s="69" t="s">
        <v>60</v>
      </c>
      <c r="N35" s="71" t="s">
        <v>61</v>
      </c>
    </row>
    <row r="36" spans="1:14" s="45" customFormat="1" ht="17.25" customHeight="1" x14ac:dyDescent="0.25">
      <c r="A36" s="324" t="s">
        <v>53</v>
      </c>
      <c r="B36" s="324"/>
      <c r="C36" s="324"/>
      <c r="D36" s="324"/>
      <c r="E36" s="324"/>
      <c r="F36" s="324"/>
      <c r="G36" s="144">
        <f>G30</f>
        <v>175000</v>
      </c>
      <c r="H36" s="41"/>
      <c r="I36" s="11"/>
      <c r="J36" s="17"/>
      <c r="K36" s="17"/>
      <c r="L36" s="10"/>
    </row>
    <row r="37" spans="1:14" s="45" customFormat="1" ht="21" customHeight="1" x14ac:dyDescent="0.25">
      <c r="A37" s="48"/>
      <c r="B37" s="48"/>
      <c r="C37" s="48"/>
      <c r="D37" s="48"/>
      <c r="E37" s="48"/>
      <c r="F37" s="48"/>
      <c r="G37" s="40"/>
      <c r="H37" s="41"/>
      <c r="I37" s="11"/>
      <c r="J37" s="17"/>
      <c r="K37" s="17"/>
      <c r="L37" s="10"/>
    </row>
    <row r="38" spans="1:14" s="15" customFormat="1" x14ac:dyDescent="0.25">
      <c r="A38" s="313" t="s">
        <v>40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</row>
    <row r="39" spans="1:14" s="15" customFormat="1" x14ac:dyDescent="0.25">
      <c r="A39" s="281" t="s">
        <v>150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</row>
    <row r="40" spans="1:14" s="15" customFormat="1" x14ac:dyDescent="0.25">
      <c r="A40" s="313" t="s">
        <v>367</v>
      </c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</row>
    <row r="41" spans="1:14" s="15" customFormat="1" ht="26.25" customHeight="1" x14ac:dyDescent="0.25">
      <c r="A41" s="286" t="s">
        <v>4</v>
      </c>
      <c r="B41" s="283" t="s">
        <v>41</v>
      </c>
      <c r="C41" s="297" t="s">
        <v>0</v>
      </c>
      <c r="D41" s="298"/>
      <c r="E41" s="298"/>
      <c r="F41" s="298"/>
      <c r="G41" s="298"/>
      <c r="H41" s="298"/>
      <c r="I41" s="298"/>
      <c r="J41" s="299"/>
      <c r="K41" s="283" t="s">
        <v>1</v>
      </c>
      <c r="L41" s="288" t="s">
        <v>198</v>
      </c>
      <c r="M41" s="284" t="s">
        <v>2</v>
      </c>
      <c r="N41" s="283" t="s">
        <v>3</v>
      </c>
    </row>
    <row r="42" spans="1:14" s="15" customFormat="1" ht="42.75" customHeight="1" x14ac:dyDescent="0.25">
      <c r="A42" s="287"/>
      <c r="B42" s="284"/>
      <c r="C42" s="57" t="s">
        <v>36</v>
      </c>
      <c r="D42" s="57" t="s">
        <v>43</v>
      </c>
      <c r="E42" s="57" t="s">
        <v>37</v>
      </c>
      <c r="F42" s="57" t="s">
        <v>5</v>
      </c>
      <c r="G42" s="47" t="s">
        <v>6</v>
      </c>
      <c r="H42" s="57" t="s">
        <v>7</v>
      </c>
      <c r="I42" s="57" t="s">
        <v>8</v>
      </c>
      <c r="J42" s="64" t="s">
        <v>188</v>
      </c>
      <c r="K42" s="284"/>
      <c r="L42" s="289"/>
      <c r="M42" s="284"/>
      <c r="N42" s="284"/>
    </row>
    <row r="43" spans="1:14" s="15" customFormat="1" ht="98.25" customHeight="1" x14ac:dyDescent="0.25">
      <c r="A43" s="294" t="s">
        <v>151</v>
      </c>
      <c r="B43" s="271" t="s">
        <v>330</v>
      </c>
      <c r="C43" s="280" t="s">
        <v>713</v>
      </c>
      <c r="D43" s="280"/>
      <c r="E43" s="54" t="s">
        <v>152</v>
      </c>
      <c r="F43" s="55" t="s">
        <v>154</v>
      </c>
      <c r="G43" s="290">
        <v>0</v>
      </c>
      <c r="H43" s="271" t="s">
        <v>334</v>
      </c>
      <c r="I43" s="304" t="s">
        <v>110</v>
      </c>
      <c r="J43" s="292" t="s">
        <v>89</v>
      </c>
      <c r="K43" s="106" t="s">
        <v>335</v>
      </c>
      <c r="L43" s="301" t="s">
        <v>200</v>
      </c>
      <c r="M43" s="292" t="s">
        <v>337</v>
      </c>
      <c r="N43" s="271" t="s">
        <v>338</v>
      </c>
    </row>
    <row r="44" spans="1:14" s="15" customFormat="1" ht="76.5" customHeight="1" x14ac:dyDescent="0.25">
      <c r="A44" s="295"/>
      <c r="B44" s="276"/>
      <c r="C44" s="280"/>
      <c r="D44" s="280"/>
      <c r="E44" s="54" t="s">
        <v>153</v>
      </c>
      <c r="F44" s="55" t="s">
        <v>333</v>
      </c>
      <c r="G44" s="308"/>
      <c r="H44" s="272"/>
      <c r="I44" s="306"/>
      <c r="J44" s="293"/>
      <c r="K44" s="106" t="s">
        <v>336</v>
      </c>
      <c r="L44" s="302"/>
      <c r="M44" s="293"/>
      <c r="N44" s="272"/>
    </row>
    <row r="45" spans="1:14" s="15" customFormat="1" ht="98.25" customHeight="1" x14ac:dyDescent="0.25">
      <c r="A45" s="294" t="s">
        <v>156</v>
      </c>
      <c r="B45" s="271" t="s">
        <v>157</v>
      </c>
      <c r="C45" s="280" t="s">
        <v>158</v>
      </c>
      <c r="D45" s="280">
        <v>2</v>
      </c>
      <c r="E45" s="54" t="s">
        <v>349</v>
      </c>
      <c r="F45" s="108" t="s">
        <v>28</v>
      </c>
      <c r="G45" s="290">
        <v>120000</v>
      </c>
      <c r="H45" s="108" t="s">
        <v>355</v>
      </c>
      <c r="I45" s="109" t="s">
        <v>89</v>
      </c>
      <c r="J45" s="104" t="s">
        <v>358</v>
      </c>
      <c r="K45" s="107" t="s">
        <v>359</v>
      </c>
      <c r="L45" s="301" t="s">
        <v>201</v>
      </c>
      <c r="M45" s="292" t="s">
        <v>47</v>
      </c>
      <c r="N45" s="271" t="s">
        <v>48</v>
      </c>
    </row>
    <row r="46" spans="1:14" s="15" customFormat="1" ht="76.5" customHeight="1" x14ac:dyDescent="0.25">
      <c r="A46" s="295"/>
      <c r="B46" s="276"/>
      <c r="C46" s="280"/>
      <c r="D46" s="280"/>
      <c r="E46" s="54" t="s">
        <v>350</v>
      </c>
      <c r="F46" s="108" t="s">
        <v>28</v>
      </c>
      <c r="G46" s="291"/>
      <c r="H46" s="108" t="s">
        <v>355</v>
      </c>
      <c r="I46" s="305" t="s">
        <v>27</v>
      </c>
      <c r="J46" s="279" t="s">
        <v>317</v>
      </c>
      <c r="K46" s="8" t="s">
        <v>360</v>
      </c>
      <c r="L46" s="302"/>
      <c r="M46" s="293"/>
      <c r="N46" s="272"/>
    </row>
    <row r="47" spans="1:14" s="15" customFormat="1" ht="97.5" customHeight="1" x14ac:dyDescent="0.25">
      <c r="A47" s="295"/>
      <c r="B47" s="276"/>
      <c r="C47" s="280"/>
      <c r="D47" s="280"/>
      <c r="E47" s="54" t="s">
        <v>351</v>
      </c>
      <c r="F47" s="108" t="s">
        <v>49</v>
      </c>
      <c r="G47" s="291"/>
      <c r="H47" s="108" t="s">
        <v>356</v>
      </c>
      <c r="I47" s="306"/>
      <c r="J47" s="279"/>
      <c r="K47" s="106" t="s">
        <v>56</v>
      </c>
      <c r="L47" s="301" t="s">
        <v>201</v>
      </c>
      <c r="M47" s="292" t="s">
        <v>33</v>
      </c>
      <c r="N47" s="108" t="s">
        <v>12</v>
      </c>
    </row>
    <row r="48" spans="1:14" s="15" customFormat="1" ht="97.5" customHeight="1" x14ac:dyDescent="0.25">
      <c r="A48" s="295"/>
      <c r="B48" s="276"/>
      <c r="C48" s="280"/>
      <c r="D48" s="280"/>
      <c r="E48" s="54" t="s">
        <v>352</v>
      </c>
      <c r="F48" s="108" t="s">
        <v>51</v>
      </c>
      <c r="G48" s="291"/>
      <c r="H48" s="108" t="s">
        <v>356</v>
      </c>
      <c r="I48" s="109" t="s">
        <v>27</v>
      </c>
      <c r="J48" s="106" t="s">
        <v>193</v>
      </c>
      <c r="K48" s="106" t="s">
        <v>57</v>
      </c>
      <c r="L48" s="302"/>
      <c r="M48" s="293"/>
      <c r="N48" s="108" t="s">
        <v>12</v>
      </c>
    </row>
    <row r="49" spans="1:14" s="15" customFormat="1" ht="97.5" customHeight="1" x14ac:dyDescent="0.25">
      <c r="A49" s="295"/>
      <c r="B49" s="276"/>
      <c r="C49" s="280"/>
      <c r="D49" s="280"/>
      <c r="E49" s="241" t="s">
        <v>672</v>
      </c>
      <c r="F49" s="236" t="s">
        <v>52</v>
      </c>
      <c r="G49" s="291"/>
      <c r="H49" s="29" t="s">
        <v>357</v>
      </c>
      <c r="I49" s="237" t="s">
        <v>27</v>
      </c>
      <c r="J49" s="237" t="s">
        <v>673</v>
      </c>
      <c r="K49" s="238" t="s">
        <v>674</v>
      </c>
      <c r="L49" s="240"/>
      <c r="M49" s="239"/>
      <c r="N49" s="236" t="s">
        <v>61</v>
      </c>
    </row>
    <row r="50" spans="1:14" s="15" customFormat="1" ht="97.5" customHeight="1" x14ac:dyDescent="0.25">
      <c r="A50" s="295"/>
      <c r="B50" s="276"/>
      <c r="C50" s="280"/>
      <c r="D50" s="280"/>
      <c r="E50" s="54" t="s">
        <v>353</v>
      </c>
      <c r="F50" s="108" t="s">
        <v>52</v>
      </c>
      <c r="G50" s="291"/>
      <c r="H50" s="29" t="s">
        <v>357</v>
      </c>
      <c r="I50" s="109" t="s">
        <v>27</v>
      </c>
      <c r="J50" s="109" t="s">
        <v>671</v>
      </c>
      <c r="K50" s="106" t="s">
        <v>361</v>
      </c>
      <c r="L50" s="301" t="s">
        <v>200</v>
      </c>
      <c r="M50" s="292" t="s">
        <v>60</v>
      </c>
      <c r="N50" s="108" t="s">
        <v>61</v>
      </c>
    </row>
    <row r="51" spans="1:14" s="15" customFormat="1" ht="94.5" customHeight="1" x14ac:dyDescent="0.25">
      <c r="A51" s="300"/>
      <c r="B51" s="272"/>
      <c r="C51" s="280"/>
      <c r="D51" s="280"/>
      <c r="E51" s="54" t="s">
        <v>354</v>
      </c>
      <c r="F51" s="108" t="s">
        <v>54</v>
      </c>
      <c r="G51" s="308"/>
      <c r="H51" s="29" t="s">
        <v>306</v>
      </c>
      <c r="I51" s="109" t="s">
        <v>27</v>
      </c>
      <c r="J51" s="106" t="s">
        <v>192</v>
      </c>
      <c r="K51" s="106" t="s">
        <v>59</v>
      </c>
      <c r="L51" s="302"/>
      <c r="M51" s="293"/>
      <c r="N51" s="108" t="s">
        <v>61</v>
      </c>
    </row>
    <row r="52" spans="1:14" s="15" customFormat="1" ht="98.25" customHeight="1" x14ac:dyDescent="0.25">
      <c r="A52" s="294" t="s">
        <v>155</v>
      </c>
      <c r="B52" s="277" t="s">
        <v>161</v>
      </c>
      <c r="C52" s="292" t="s">
        <v>162</v>
      </c>
      <c r="D52" s="280">
        <v>12</v>
      </c>
      <c r="E52" s="54" t="s">
        <v>339</v>
      </c>
      <c r="F52" s="55" t="s">
        <v>340</v>
      </c>
      <c r="G52" s="309">
        <v>2700000</v>
      </c>
      <c r="H52" s="271" t="s">
        <v>344</v>
      </c>
      <c r="I52" s="304" t="s">
        <v>110</v>
      </c>
      <c r="J52" s="292" t="s">
        <v>345</v>
      </c>
      <c r="K52" s="292" t="s">
        <v>346</v>
      </c>
      <c r="L52" s="301" t="s">
        <v>201</v>
      </c>
      <c r="M52" s="271" t="s">
        <v>48</v>
      </c>
      <c r="N52" s="271" t="s">
        <v>48</v>
      </c>
    </row>
    <row r="53" spans="1:14" s="15" customFormat="1" ht="76.5" customHeight="1" x14ac:dyDescent="0.25">
      <c r="A53" s="295"/>
      <c r="B53" s="277"/>
      <c r="C53" s="307"/>
      <c r="D53" s="280"/>
      <c r="E53" s="54" t="s">
        <v>342</v>
      </c>
      <c r="F53" s="55"/>
      <c r="G53" s="309"/>
      <c r="H53" s="276"/>
      <c r="I53" s="305"/>
      <c r="J53" s="307"/>
      <c r="K53" s="307"/>
      <c r="L53" s="303"/>
      <c r="M53" s="272"/>
      <c r="N53" s="272"/>
    </row>
    <row r="54" spans="1:14" s="15" customFormat="1" ht="97.5" customHeight="1" x14ac:dyDescent="0.25">
      <c r="A54" s="295"/>
      <c r="B54" s="277"/>
      <c r="C54" s="293"/>
      <c r="D54" s="280"/>
      <c r="E54" s="54" t="s">
        <v>341</v>
      </c>
      <c r="F54" s="55" t="s">
        <v>343</v>
      </c>
      <c r="G54" s="309"/>
      <c r="H54" s="272"/>
      <c r="I54" s="306"/>
      <c r="J54" s="293"/>
      <c r="K54" s="293"/>
      <c r="L54" s="303"/>
      <c r="M54" s="65" t="s">
        <v>347</v>
      </c>
      <c r="N54" s="71" t="s">
        <v>348</v>
      </c>
    </row>
    <row r="55" spans="1:14" s="15" customFormat="1" ht="98.25" customHeight="1" x14ac:dyDescent="0.25">
      <c r="A55" s="278"/>
      <c r="B55" s="271" t="s">
        <v>159</v>
      </c>
      <c r="C55" s="280" t="s">
        <v>160</v>
      </c>
      <c r="D55" s="280"/>
      <c r="E55" s="54" t="s">
        <v>349</v>
      </c>
      <c r="F55" s="108" t="s">
        <v>28</v>
      </c>
      <c r="G55" s="290">
        <v>50000</v>
      </c>
      <c r="H55" s="108" t="s">
        <v>363</v>
      </c>
      <c r="I55" s="109" t="s">
        <v>89</v>
      </c>
      <c r="J55" s="104" t="s">
        <v>358</v>
      </c>
      <c r="K55" s="107" t="s">
        <v>359</v>
      </c>
      <c r="L55" s="301" t="s">
        <v>201</v>
      </c>
      <c r="M55" s="292" t="s">
        <v>47</v>
      </c>
      <c r="N55" s="271" t="s">
        <v>48</v>
      </c>
    </row>
    <row r="56" spans="1:14" s="15" customFormat="1" ht="76.5" customHeight="1" x14ac:dyDescent="0.25">
      <c r="A56" s="278"/>
      <c r="B56" s="276"/>
      <c r="C56" s="280"/>
      <c r="D56" s="280"/>
      <c r="E56" s="54" t="s">
        <v>350</v>
      </c>
      <c r="F56" s="108" t="s">
        <v>28</v>
      </c>
      <c r="G56" s="291"/>
      <c r="H56" s="108" t="s">
        <v>363</v>
      </c>
      <c r="I56" s="305" t="s">
        <v>27</v>
      </c>
      <c r="J56" s="279" t="s">
        <v>317</v>
      </c>
      <c r="K56" s="8" t="s">
        <v>360</v>
      </c>
      <c r="L56" s="302"/>
      <c r="M56" s="293"/>
      <c r="N56" s="272"/>
    </row>
    <row r="57" spans="1:14" s="15" customFormat="1" ht="76.5" customHeight="1" x14ac:dyDescent="0.25">
      <c r="A57" s="278"/>
      <c r="B57" s="276"/>
      <c r="C57" s="280"/>
      <c r="D57" s="280"/>
      <c r="E57" s="54" t="s">
        <v>351</v>
      </c>
      <c r="F57" s="108" t="s">
        <v>49</v>
      </c>
      <c r="G57" s="291"/>
      <c r="H57" s="108" t="s">
        <v>363</v>
      </c>
      <c r="I57" s="306"/>
      <c r="J57" s="279"/>
      <c r="K57" s="106" t="s">
        <v>56</v>
      </c>
      <c r="L57" s="301" t="s">
        <v>201</v>
      </c>
      <c r="M57" s="292" t="s">
        <v>33</v>
      </c>
      <c r="N57" s="108" t="s">
        <v>12</v>
      </c>
    </row>
    <row r="58" spans="1:14" s="15" customFormat="1" ht="76.5" customHeight="1" x14ac:dyDescent="0.25">
      <c r="A58" s="278"/>
      <c r="B58" s="276"/>
      <c r="C58" s="280"/>
      <c r="D58" s="280"/>
      <c r="E58" s="54" t="s">
        <v>352</v>
      </c>
      <c r="F58" s="108" t="s">
        <v>51</v>
      </c>
      <c r="G58" s="291"/>
      <c r="H58" s="108" t="s">
        <v>363</v>
      </c>
      <c r="I58" s="109" t="s">
        <v>27</v>
      </c>
      <c r="J58" s="106" t="s">
        <v>193</v>
      </c>
      <c r="K58" s="106" t="s">
        <v>57</v>
      </c>
      <c r="L58" s="302"/>
      <c r="M58" s="293"/>
      <c r="N58" s="108" t="s">
        <v>12</v>
      </c>
    </row>
    <row r="59" spans="1:14" s="15" customFormat="1" ht="97.5" customHeight="1" x14ac:dyDescent="0.25">
      <c r="A59" s="278"/>
      <c r="B59" s="276"/>
      <c r="C59" s="280"/>
      <c r="D59" s="280"/>
      <c r="E59" s="241" t="s">
        <v>672</v>
      </c>
      <c r="F59" s="236" t="s">
        <v>52</v>
      </c>
      <c r="G59" s="291"/>
      <c r="H59" s="29" t="s">
        <v>371</v>
      </c>
      <c r="I59" s="237" t="s">
        <v>27</v>
      </c>
      <c r="J59" s="237" t="s">
        <v>673</v>
      </c>
      <c r="K59" s="238" t="s">
        <v>674</v>
      </c>
      <c r="L59" s="240"/>
      <c r="M59" s="239"/>
      <c r="N59" s="236" t="s">
        <v>61</v>
      </c>
    </row>
    <row r="60" spans="1:14" s="15" customFormat="1" ht="76.5" customHeight="1" x14ac:dyDescent="0.25">
      <c r="A60" s="278"/>
      <c r="B60" s="276"/>
      <c r="C60" s="280"/>
      <c r="D60" s="280"/>
      <c r="E60" s="54" t="s">
        <v>353</v>
      </c>
      <c r="F60" s="108" t="s">
        <v>52</v>
      </c>
      <c r="G60" s="291"/>
      <c r="H60" s="29" t="s">
        <v>363</v>
      </c>
      <c r="I60" s="109" t="s">
        <v>27</v>
      </c>
      <c r="J60" s="109" t="s">
        <v>362</v>
      </c>
      <c r="K60" s="106" t="s">
        <v>361</v>
      </c>
      <c r="L60" s="301" t="s">
        <v>200</v>
      </c>
      <c r="M60" s="292" t="s">
        <v>60</v>
      </c>
      <c r="N60" s="108" t="s">
        <v>61</v>
      </c>
    </row>
    <row r="61" spans="1:14" s="15" customFormat="1" ht="97.5" customHeight="1" x14ac:dyDescent="0.25">
      <c r="A61" s="278"/>
      <c r="B61" s="276"/>
      <c r="C61" s="280"/>
      <c r="D61" s="280"/>
      <c r="E61" s="54" t="s">
        <v>354</v>
      </c>
      <c r="F61" s="108" t="s">
        <v>54</v>
      </c>
      <c r="G61" s="308"/>
      <c r="H61" s="29" t="s">
        <v>363</v>
      </c>
      <c r="I61" s="109" t="s">
        <v>27</v>
      </c>
      <c r="J61" s="106" t="s">
        <v>192</v>
      </c>
      <c r="K61" s="106" t="s">
        <v>59</v>
      </c>
      <c r="L61" s="302"/>
      <c r="M61" s="293"/>
      <c r="N61" s="108" t="s">
        <v>61</v>
      </c>
    </row>
    <row r="62" spans="1:14" s="15" customFormat="1" ht="76.5" customHeight="1" x14ac:dyDescent="0.25">
      <c r="A62" s="278"/>
      <c r="B62" s="271" t="s">
        <v>636</v>
      </c>
      <c r="C62" s="280"/>
      <c r="D62" s="280"/>
      <c r="E62" s="54" t="s">
        <v>349</v>
      </c>
      <c r="F62" s="108" t="s">
        <v>28</v>
      </c>
      <c r="G62" s="290">
        <v>50000</v>
      </c>
      <c r="H62" s="108" t="s">
        <v>363</v>
      </c>
      <c r="I62" s="109" t="s">
        <v>89</v>
      </c>
      <c r="J62" s="104" t="s">
        <v>358</v>
      </c>
      <c r="K62" s="107" t="s">
        <v>359</v>
      </c>
      <c r="L62" s="301" t="s">
        <v>201</v>
      </c>
      <c r="M62" s="292" t="s">
        <v>47</v>
      </c>
      <c r="N62" s="271" t="s">
        <v>48</v>
      </c>
    </row>
    <row r="63" spans="1:14" s="15" customFormat="1" ht="97.5" customHeight="1" x14ac:dyDescent="0.25">
      <c r="A63" s="278"/>
      <c r="B63" s="276"/>
      <c r="C63" s="280"/>
      <c r="D63" s="280"/>
      <c r="E63" s="54" t="s">
        <v>350</v>
      </c>
      <c r="F63" s="108" t="s">
        <v>28</v>
      </c>
      <c r="G63" s="291"/>
      <c r="H63" s="108" t="s">
        <v>363</v>
      </c>
      <c r="I63" s="305" t="s">
        <v>27</v>
      </c>
      <c r="J63" s="279" t="s">
        <v>317</v>
      </c>
      <c r="K63" s="8" t="s">
        <v>360</v>
      </c>
      <c r="L63" s="302"/>
      <c r="M63" s="293"/>
      <c r="N63" s="272"/>
    </row>
    <row r="64" spans="1:14" s="15" customFormat="1" ht="97.5" customHeight="1" x14ac:dyDescent="0.25">
      <c r="A64" s="278"/>
      <c r="B64" s="276"/>
      <c r="C64" s="280"/>
      <c r="D64" s="280"/>
      <c r="E64" s="54" t="s">
        <v>351</v>
      </c>
      <c r="F64" s="108" t="s">
        <v>49</v>
      </c>
      <c r="G64" s="291"/>
      <c r="H64" s="108" t="s">
        <v>363</v>
      </c>
      <c r="I64" s="306"/>
      <c r="J64" s="279"/>
      <c r="K64" s="106" t="s">
        <v>56</v>
      </c>
      <c r="L64" s="301" t="s">
        <v>201</v>
      </c>
      <c r="M64" s="292" t="s">
        <v>33</v>
      </c>
      <c r="N64" s="108" t="s">
        <v>12</v>
      </c>
    </row>
    <row r="65" spans="1:14" s="15" customFormat="1" ht="97.5" customHeight="1" x14ac:dyDescent="0.25">
      <c r="A65" s="278"/>
      <c r="B65" s="276"/>
      <c r="C65" s="280"/>
      <c r="D65" s="280"/>
      <c r="E65" s="54" t="s">
        <v>352</v>
      </c>
      <c r="F65" s="108" t="s">
        <v>51</v>
      </c>
      <c r="G65" s="291"/>
      <c r="H65" s="108" t="s">
        <v>363</v>
      </c>
      <c r="I65" s="109" t="s">
        <v>27</v>
      </c>
      <c r="J65" s="106" t="s">
        <v>193</v>
      </c>
      <c r="K65" s="106" t="s">
        <v>57</v>
      </c>
      <c r="L65" s="302"/>
      <c r="M65" s="293"/>
      <c r="N65" s="108" t="s">
        <v>12</v>
      </c>
    </row>
    <row r="66" spans="1:14" s="15" customFormat="1" ht="97.5" customHeight="1" x14ac:dyDescent="0.25">
      <c r="A66" s="278"/>
      <c r="B66" s="276"/>
      <c r="C66" s="280"/>
      <c r="D66" s="280"/>
      <c r="E66" s="54" t="s">
        <v>353</v>
      </c>
      <c r="F66" s="108" t="s">
        <v>52</v>
      </c>
      <c r="G66" s="291"/>
      <c r="H66" s="29" t="s">
        <v>363</v>
      </c>
      <c r="I66" s="109" t="s">
        <v>27</v>
      </c>
      <c r="J66" s="109" t="s">
        <v>362</v>
      </c>
      <c r="K66" s="106" t="s">
        <v>361</v>
      </c>
      <c r="L66" s="301" t="s">
        <v>200</v>
      </c>
      <c r="M66" s="292" t="s">
        <v>60</v>
      </c>
      <c r="N66" s="108" t="s">
        <v>61</v>
      </c>
    </row>
    <row r="67" spans="1:14" s="15" customFormat="1" ht="92.25" customHeight="1" x14ac:dyDescent="0.25">
      <c r="A67" s="278"/>
      <c r="B67" s="276"/>
      <c r="C67" s="280"/>
      <c r="D67" s="280"/>
      <c r="E67" s="54" t="s">
        <v>354</v>
      </c>
      <c r="F67" s="108" t="s">
        <v>54</v>
      </c>
      <c r="G67" s="308"/>
      <c r="H67" s="29" t="s">
        <v>363</v>
      </c>
      <c r="I67" s="109" t="s">
        <v>27</v>
      </c>
      <c r="J67" s="106" t="s">
        <v>192</v>
      </c>
      <c r="K67" s="106" t="s">
        <v>59</v>
      </c>
      <c r="L67" s="302"/>
      <c r="M67" s="293"/>
      <c r="N67" s="108" t="s">
        <v>61</v>
      </c>
    </row>
    <row r="68" spans="1:14" s="45" customFormat="1" ht="14.25" customHeight="1" x14ac:dyDescent="0.25">
      <c r="A68" s="285" t="s">
        <v>53</v>
      </c>
      <c r="B68" s="285"/>
      <c r="C68" s="285"/>
      <c r="D68" s="285"/>
      <c r="E68" s="285"/>
      <c r="F68" s="285"/>
      <c r="G68" s="172">
        <f>G43+G45+G52+G55+G62</f>
        <v>2920000</v>
      </c>
      <c r="H68" s="41"/>
      <c r="I68" s="11"/>
      <c r="J68" s="17"/>
      <c r="K68" s="17"/>
      <c r="L68" s="10"/>
    </row>
    <row r="69" spans="1:14" s="15" customFormat="1" ht="13.5" customHeight="1" x14ac:dyDescent="0.25">
      <c r="A69" s="5"/>
      <c r="B69" s="13"/>
      <c r="C69" s="17"/>
      <c r="D69" s="17"/>
      <c r="E69" s="18"/>
      <c r="F69" s="6"/>
      <c r="G69" s="7"/>
      <c r="H69" s="5"/>
      <c r="I69" s="5"/>
      <c r="J69" s="5"/>
      <c r="K69" s="5"/>
      <c r="L69" s="5"/>
    </row>
    <row r="70" spans="1:14" s="15" customFormat="1" x14ac:dyDescent="0.25">
      <c r="A70" s="313" t="s">
        <v>40</v>
      </c>
      <c r="B70" s="313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</row>
    <row r="71" spans="1:14" s="15" customFormat="1" x14ac:dyDescent="0.25">
      <c r="A71" s="281" t="s">
        <v>163</v>
      </c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</row>
    <row r="72" spans="1:14" s="15" customFormat="1" x14ac:dyDescent="0.25">
      <c r="A72" s="313" t="s">
        <v>364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</row>
    <row r="73" spans="1:14" s="15" customFormat="1" ht="26.25" customHeight="1" x14ac:dyDescent="0.25">
      <c r="A73" s="286" t="s">
        <v>4</v>
      </c>
      <c r="B73" s="283" t="s">
        <v>123</v>
      </c>
      <c r="C73" s="297" t="s">
        <v>0</v>
      </c>
      <c r="D73" s="298"/>
      <c r="E73" s="298"/>
      <c r="F73" s="298"/>
      <c r="G73" s="298"/>
      <c r="H73" s="298"/>
      <c r="I73" s="298"/>
      <c r="J73" s="299"/>
      <c r="K73" s="283" t="s">
        <v>1</v>
      </c>
      <c r="L73" s="288" t="s">
        <v>198</v>
      </c>
      <c r="M73" s="283" t="s">
        <v>2</v>
      </c>
      <c r="N73" s="283" t="s">
        <v>3</v>
      </c>
    </row>
    <row r="74" spans="1:14" s="15" customFormat="1" ht="42.75" customHeight="1" thickBot="1" x14ac:dyDescent="0.3">
      <c r="A74" s="287"/>
      <c r="B74" s="284"/>
      <c r="C74" s="102" t="s">
        <v>36</v>
      </c>
      <c r="D74" s="102" t="s">
        <v>43</v>
      </c>
      <c r="E74" s="102" t="s">
        <v>37</v>
      </c>
      <c r="F74" s="102" t="s">
        <v>5</v>
      </c>
      <c r="G74" s="47" t="s">
        <v>6</v>
      </c>
      <c r="H74" s="102" t="s">
        <v>7</v>
      </c>
      <c r="I74" s="102" t="s">
        <v>8</v>
      </c>
      <c r="J74" s="73" t="s">
        <v>188</v>
      </c>
      <c r="K74" s="284"/>
      <c r="L74" s="289"/>
      <c r="M74" s="284"/>
      <c r="N74" s="284"/>
    </row>
    <row r="75" spans="1:14" s="15" customFormat="1" ht="181.5" customHeight="1" x14ac:dyDescent="0.25">
      <c r="A75" s="317" t="s">
        <v>366</v>
      </c>
      <c r="B75" s="275" t="s">
        <v>365</v>
      </c>
      <c r="C75" s="319" t="s">
        <v>17</v>
      </c>
      <c r="D75" s="119">
        <v>1</v>
      </c>
      <c r="E75" s="26" t="s">
        <v>311</v>
      </c>
      <c r="F75" s="24" t="s">
        <v>22</v>
      </c>
      <c r="G75" s="145">
        <v>0</v>
      </c>
      <c r="H75" s="24" t="s">
        <v>371</v>
      </c>
      <c r="I75" s="211" t="s">
        <v>368</v>
      </c>
      <c r="J75" s="66" t="s">
        <v>88</v>
      </c>
      <c r="K75" s="66" t="s">
        <v>19</v>
      </c>
      <c r="L75" s="113" t="s">
        <v>201</v>
      </c>
      <c r="M75" s="24" t="s">
        <v>34</v>
      </c>
      <c r="N75" s="25" t="s">
        <v>23</v>
      </c>
    </row>
    <row r="76" spans="1:14" s="15" customFormat="1" ht="163.5" customHeight="1" x14ac:dyDescent="0.25">
      <c r="A76" s="318"/>
      <c r="B76" s="276"/>
      <c r="C76" s="307"/>
      <c r="D76" s="111">
        <v>1</v>
      </c>
      <c r="E76" s="49" t="s">
        <v>312</v>
      </c>
      <c r="F76" s="103" t="s">
        <v>22</v>
      </c>
      <c r="G76" s="146">
        <v>0</v>
      </c>
      <c r="H76" s="103" t="s">
        <v>371</v>
      </c>
      <c r="I76" s="95" t="s">
        <v>105</v>
      </c>
      <c r="J76" s="107" t="s">
        <v>369</v>
      </c>
      <c r="K76" s="107" t="s">
        <v>19</v>
      </c>
      <c r="L76" s="120" t="s">
        <v>201</v>
      </c>
      <c r="M76" s="72" t="s">
        <v>431</v>
      </c>
      <c r="N76" s="72" t="s">
        <v>432</v>
      </c>
    </row>
    <row r="77" spans="1:14" s="15" customFormat="1" ht="163.5" customHeight="1" x14ac:dyDescent="0.25">
      <c r="A77" s="318"/>
      <c r="B77" s="276"/>
      <c r="C77" s="307"/>
      <c r="D77" s="111">
        <v>1</v>
      </c>
      <c r="E77" s="49" t="s">
        <v>435</v>
      </c>
      <c r="F77" s="103" t="s">
        <v>22</v>
      </c>
      <c r="G77" s="146">
        <v>10000</v>
      </c>
      <c r="H77" s="103" t="s">
        <v>371</v>
      </c>
      <c r="I77" s="105" t="s">
        <v>195</v>
      </c>
      <c r="J77" s="107" t="s">
        <v>370</v>
      </c>
      <c r="K77" s="107" t="s">
        <v>372</v>
      </c>
      <c r="L77" s="110" t="s">
        <v>201</v>
      </c>
      <c r="M77" s="72" t="s">
        <v>431</v>
      </c>
      <c r="N77" s="72" t="s">
        <v>433</v>
      </c>
    </row>
    <row r="78" spans="1:14" s="15" customFormat="1" ht="163.5" customHeight="1" x14ac:dyDescent="0.25">
      <c r="A78" s="318"/>
      <c r="B78" s="276"/>
      <c r="C78" s="307"/>
      <c r="D78" s="111">
        <v>1</v>
      </c>
      <c r="E78" s="49" t="s">
        <v>436</v>
      </c>
      <c r="F78" s="121" t="s">
        <v>22</v>
      </c>
      <c r="G78" s="146">
        <v>1000</v>
      </c>
      <c r="H78" s="121" t="s">
        <v>371</v>
      </c>
      <c r="I78" s="125" t="s">
        <v>195</v>
      </c>
      <c r="J78" s="126" t="s">
        <v>370</v>
      </c>
      <c r="K78" s="126" t="s">
        <v>372</v>
      </c>
      <c r="L78" s="127" t="s">
        <v>201</v>
      </c>
      <c r="M78" s="72" t="s">
        <v>434</v>
      </c>
      <c r="N78" s="72" t="s">
        <v>432</v>
      </c>
    </row>
    <row r="79" spans="1:14" s="15" customFormat="1" ht="163.5" customHeight="1" x14ac:dyDescent="0.25">
      <c r="A79" s="318"/>
      <c r="B79" s="68"/>
      <c r="C79" s="307"/>
      <c r="D79" s="129">
        <v>1</v>
      </c>
      <c r="E79" s="49" t="s">
        <v>714</v>
      </c>
      <c r="F79" s="121" t="s">
        <v>374</v>
      </c>
      <c r="G79" s="146">
        <v>1000</v>
      </c>
      <c r="H79" s="121" t="s">
        <v>429</v>
      </c>
      <c r="I79" s="125" t="s">
        <v>195</v>
      </c>
      <c r="J79" s="126" t="s">
        <v>370</v>
      </c>
      <c r="K79" s="126" t="s">
        <v>372</v>
      </c>
      <c r="L79" s="127" t="s">
        <v>201</v>
      </c>
      <c r="M79" s="72" t="s">
        <v>431</v>
      </c>
      <c r="N79" s="72" t="s">
        <v>12</v>
      </c>
    </row>
    <row r="80" spans="1:14" s="15" customFormat="1" ht="134.25" customHeight="1" x14ac:dyDescent="0.25">
      <c r="A80" s="318"/>
      <c r="B80" s="61"/>
      <c r="C80" s="307"/>
      <c r="D80" s="111">
        <v>1</v>
      </c>
      <c r="E80" s="49" t="s">
        <v>715</v>
      </c>
      <c r="F80" s="103" t="s">
        <v>374</v>
      </c>
      <c r="G80" s="146">
        <v>1000</v>
      </c>
      <c r="H80" s="121" t="s">
        <v>429</v>
      </c>
      <c r="I80" s="112" t="s">
        <v>195</v>
      </c>
      <c r="J80" s="107" t="s">
        <v>370</v>
      </c>
      <c r="K80" s="107" t="s">
        <v>430</v>
      </c>
      <c r="L80" s="110" t="s">
        <v>201</v>
      </c>
      <c r="M80" s="72" t="s">
        <v>431</v>
      </c>
      <c r="N80" s="72" t="s">
        <v>12</v>
      </c>
    </row>
    <row r="81" spans="1:14" s="15" customFormat="1" ht="122.25" customHeight="1" x14ac:dyDescent="0.25">
      <c r="A81" s="278" t="s">
        <v>366</v>
      </c>
      <c r="B81" s="277" t="s">
        <v>365</v>
      </c>
      <c r="C81" s="106" t="s">
        <v>18</v>
      </c>
      <c r="D81" s="106">
        <v>1</v>
      </c>
      <c r="E81" s="54" t="s">
        <v>373</v>
      </c>
      <c r="F81" s="108" t="s">
        <v>374</v>
      </c>
      <c r="G81" s="147">
        <v>1000</v>
      </c>
      <c r="H81" s="108" t="s">
        <v>243</v>
      </c>
      <c r="I81" s="279" t="s">
        <v>27</v>
      </c>
      <c r="J81" s="280" t="s">
        <v>675</v>
      </c>
      <c r="K81" s="106" t="s">
        <v>24</v>
      </c>
      <c r="L81" s="273" t="s">
        <v>200</v>
      </c>
      <c r="M81" s="271" t="s">
        <v>35</v>
      </c>
      <c r="N81" s="271" t="s">
        <v>25</v>
      </c>
    </row>
    <row r="82" spans="1:14" s="15" customFormat="1" ht="95.25" customHeight="1" x14ac:dyDescent="0.25">
      <c r="A82" s="278"/>
      <c r="B82" s="277"/>
      <c r="C82" s="106" t="s">
        <v>676</v>
      </c>
      <c r="D82" s="106"/>
      <c r="E82" s="54" t="s">
        <v>716</v>
      </c>
      <c r="F82" s="108" t="s">
        <v>16</v>
      </c>
      <c r="G82" s="147">
        <v>5000</v>
      </c>
      <c r="H82" s="29" t="s">
        <v>371</v>
      </c>
      <c r="I82" s="279"/>
      <c r="J82" s="280"/>
      <c r="K82" s="106" t="s">
        <v>26</v>
      </c>
      <c r="L82" s="273"/>
      <c r="M82" s="272"/>
      <c r="N82" s="272"/>
    </row>
    <row r="83" spans="1:14" s="118" customFormat="1" ht="17.25" customHeight="1" x14ac:dyDescent="0.25">
      <c r="A83" s="274" t="s">
        <v>53</v>
      </c>
      <c r="B83" s="274"/>
      <c r="C83" s="274"/>
      <c r="D83" s="274"/>
      <c r="E83" s="274"/>
      <c r="F83" s="274"/>
      <c r="G83" s="148">
        <f>G75+G76+G77+G80+G81+G82</f>
        <v>17000</v>
      </c>
      <c r="H83" s="10"/>
      <c r="I83" s="11"/>
      <c r="J83" s="12"/>
      <c r="K83" s="12"/>
      <c r="L83" s="10"/>
      <c r="M83" s="16"/>
      <c r="N83" s="16"/>
    </row>
    <row r="84" spans="1:14" s="45" customFormat="1" ht="21.75" customHeight="1" x14ac:dyDescent="0.25">
      <c r="A84" s="38"/>
      <c r="B84" s="39"/>
      <c r="C84" s="42"/>
      <c r="D84" s="43"/>
      <c r="E84" s="44"/>
      <c r="F84" s="10"/>
      <c r="G84" s="40"/>
      <c r="H84" s="41"/>
      <c r="I84" s="11"/>
      <c r="J84" s="17"/>
      <c r="K84" s="17"/>
      <c r="L84" s="10"/>
    </row>
    <row r="85" spans="1:14" s="15" customFormat="1" x14ac:dyDescent="0.25">
      <c r="A85" s="313" t="s">
        <v>40</v>
      </c>
      <c r="B85" s="313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</row>
    <row r="86" spans="1:14" s="15" customFormat="1" x14ac:dyDescent="0.25">
      <c r="A86" s="281" t="s">
        <v>163</v>
      </c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</row>
    <row r="87" spans="1:14" s="15" customFormat="1" ht="24" customHeight="1" x14ac:dyDescent="0.25">
      <c r="A87" s="282" t="s">
        <v>164</v>
      </c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</row>
    <row r="88" spans="1:14" s="15" customFormat="1" ht="26.25" customHeight="1" x14ac:dyDescent="0.25">
      <c r="A88" s="286" t="s">
        <v>4</v>
      </c>
      <c r="B88" s="283" t="s">
        <v>41</v>
      </c>
      <c r="C88" s="297" t="s">
        <v>0</v>
      </c>
      <c r="D88" s="298"/>
      <c r="E88" s="298"/>
      <c r="F88" s="298"/>
      <c r="G88" s="298"/>
      <c r="H88" s="298"/>
      <c r="I88" s="298"/>
      <c r="J88" s="299"/>
      <c r="K88" s="283" t="s">
        <v>1</v>
      </c>
      <c r="L88" s="288" t="s">
        <v>198</v>
      </c>
      <c r="M88" s="283" t="s">
        <v>2</v>
      </c>
      <c r="N88" s="283" t="s">
        <v>3</v>
      </c>
    </row>
    <row r="89" spans="1:14" s="15" customFormat="1" ht="42.75" customHeight="1" x14ac:dyDescent="0.25">
      <c r="A89" s="287"/>
      <c r="B89" s="284"/>
      <c r="C89" s="57" t="s">
        <v>36</v>
      </c>
      <c r="D89" s="57" t="s">
        <v>43</v>
      </c>
      <c r="E89" s="57" t="s">
        <v>37</v>
      </c>
      <c r="F89" s="57" t="s">
        <v>5</v>
      </c>
      <c r="G89" s="47" t="s">
        <v>6</v>
      </c>
      <c r="H89" s="57" t="s">
        <v>7</v>
      </c>
      <c r="I89" s="57" t="s">
        <v>8</v>
      </c>
      <c r="J89" s="64" t="s">
        <v>188</v>
      </c>
      <c r="K89" s="284"/>
      <c r="L89" s="289"/>
      <c r="M89" s="284"/>
      <c r="N89" s="284"/>
    </row>
    <row r="90" spans="1:14" s="15" customFormat="1" ht="98.25" customHeight="1" x14ac:dyDescent="0.25">
      <c r="A90" s="278" t="s">
        <v>175</v>
      </c>
      <c r="B90" s="277" t="s">
        <v>124</v>
      </c>
      <c r="C90" s="280" t="s">
        <v>125</v>
      </c>
      <c r="D90" s="280">
        <v>12</v>
      </c>
      <c r="E90" s="54" t="s">
        <v>126</v>
      </c>
      <c r="F90" s="55" t="s">
        <v>118</v>
      </c>
      <c r="G90" s="290">
        <v>2000</v>
      </c>
      <c r="H90" s="271" t="s">
        <v>375</v>
      </c>
      <c r="I90" s="304" t="s">
        <v>89</v>
      </c>
      <c r="J90" s="292" t="s">
        <v>376</v>
      </c>
      <c r="K90" s="8" t="s">
        <v>377</v>
      </c>
      <c r="L90" s="301" t="s">
        <v>201</v>
      </c>
      <c r="M90" s="292" t="s">
        <v>33</v>
      </c>
      <c r="N90" s="277" t="s">
        <v>12</v>
      </c>
    </row>
    <row r="91" spans="1:14" s="15" customFormat="1" ht="76.5" customHeight="1" x14ac:dyDescent="0.25">
      <c r="A91" s="278"/>
      <c r="B91" s="277"/>
      <c r="C91" s="280"/>
      <c r="D91" s="280"/>
      <c r="E91" s="54" t="s">
        <v>128</v>
      </c>
      <c r="F91" s="55" t="s">
        <v>118</v>
      </c>
      <c r="G91" s="291"/>
      <c r="H91" s="276"/>
      <c r="I91" s="305"/>
      <c r="J91" s="307"/>
      <c r="K91" s="8" t="s">
        <v>378</v>
      </c>
      <c r="L91" s="303"/>
      <c r="M91" s="307"/>
      <c r="N91" s="277"/>
    </row>
    <row r="92" spans="1:14" s="15" customFormat="1" ht="97.5" customHeight="1" x14ac:dyDescent="0.25">
      <c r="A92" s="278"/>
      <c r="B92" s="277"/>
      <c r="C92" s="280"/>
      <c r="D92" s="280"/>
      <c r="E92" s="54" t="s">
        <v>129</v>
      </c>
      <c r="F92" s="55" t="s">
        <v>118</v>
      </c>
      <c r="G92" s="291"/>
      <c r="H92" s="276"/>
      <c r="I92" s="305"/>
      <c r="J92" s="307"/>
      <c r="K92" s="58" t="s">
        <v>379</v>
      </c>
      <c r="L92" s="303"/>
      <c r="M92" s="307"/>
      <c r="N92" s="277"/>
    </row>
    <row r="93" spans="1:14" s="15" customFormat="1" ht="97.5" customHeight="1" x14ac:dyDescent="0.25">
      <c r="A93" s="278"/>
      <c r="B93" s="277"/>
      <c r="C93" s="280"/>
      <c r="D93" s="280"/>
      <c r="E93" s="54" t="s">
        <v>130</v>
      </c>
      <c r="F93" s="55" t="s">
        <v>118</v>
      </c>
      <c r="G93" s="291"/>
      <c r="H93" s="276"/>
      <c r="I93" s="305"/>
      <c r="J93" s="307"/>
      <c r="K93" s="58" t="s">
        <v>380</v>
      </c>
      <c r="L93" s="303"/>
      <c r="M93" s="307"/>
      <c r="N93" s="277"/>
    </row>
    <row r="94" spans="1:14" s="15" customFormat="1" ht="94.5" customHeight="1" x14ac:dyDescent="0.25">
      <c r="A94" s="278"/>
      <c r="B94" s="277"/>
      <c r="C94" s="280"/>
      <c r="D94" s="280"/>
      <c r="E94" s="54" t="s">
        <v>131</v>
      </c>
      <c r="F94" s="55" t="s">
        <v>118</v>
      </c>
      <c r="G94" s="291"/>
      <c r="H94" s="276"/>
      <c r="I94" s="305"/>
      <c r="J94" s="307"/>
      <c r="K94" s="58" t="s">
        <v>381</v>
      </c>
      <c r="L94" s="303"/>
      <c r="M94" s="307"/>
      <c r="N94" s="277"/>
    </row>
    <row r="95" spans="1:14" s="15" customFormat="1" ht="94.5" customHeight="1" x14ac:dyDescent="0.25">
      <c r="A95" s="294"/>
      <c r="B95" s="271"/>
      <c r="C95" s="292"/>
      <c r="D95" s="292"/>
      <c r="E95" s="49" t="s">
        <v>383</v>
      </c>
      <c r="F95" s="56" t="s">
        <v>118</v>
      </c>
      <c r="G95" s="291"/>
      <c r="H95" s="276"/>
      <c r="I95" s="305"/>
      <c r="J95" s="307"/>
      <c r="K95" s="58" t="s">
        <v>382</v>
      </c>
      <c r="L95" s="303"/>
      <c r="M95" s="293"/>
      <c r="N95" s="277"/>
    </row>
    <row r="96" spans="1:14" s="15" customFormat="1" ht="126.75" customHeight="1" x14ac:dyDescent="0.25">
      <c r="A96" s="294"/>
      <c r="B96" s="271"/>
      <c r="C96" s="292"/>
      <c r="D96" s="292"/>
      <c r="E96" s="49" t="s">
        <v>127</v>
      </c>
      <c r="F96" s="56" t="s">
        <v>16</v>
      </c>
      <c r="G96" s="291"/>
      <c r="H96" s="272"/>
      <c r="I96" s="306"/>
      <c r="J96" s="293"/>
      <c r="K96" s="58" t="s">
        <v>384</v>
      </c>
      <c r="L96" s="303"/>
      <c r="M96" s="69" t="s">
        <v>385</v>
      </c>
      <c r="N96" s="115" t="s">
        <v>386</v>
      </c>
    </row>
    <row r="97" spans="1:14" s="15" customFormat="1" ht="98.25" customHeight="1" x14ac:dyDescent="0.25">
      <c r="A97" s="294" t="s">
        <v>175</v>
      </c>
      <c r="B97" s="271" t="s">
        <v>165</v>
      </c>
      <c r="C97" s="280" t="s">
        <v>166</v>
      </c>
      <c r="D97" s="296">
        <v>0.8</v>
      </c>
      <c r="E97" s="54" t="s">
        <v>168</v>
      </c>
      <c r="F97" s="55" t="s">
        <v>118</v>
      </c>
      <c r="G97" s="290">
        <v>5000</v>
      </c>
      <c r="H97" s="271" t="s">
        <v>387</v>
      </c>
      <c r="I97" s="279" t="s">
        <v>195</v>
      </c>
      <c r="J97" s="292" t="s">
        <v>390</v>
      </c>
      <c r="K97" s="117" t="s">
        <v>388</v>
      </c>
      <c r="L97" s="303" t="s">
        <v>200</v>
      </c>
      <c r="M97" s="292" t="s">
        <v>33</v>
      </c>
      <c r="N97" s="271" t="s">
        <v>12</v>
      </c>
    </row>
    <row r="98" spans="1:14" s="15" customFormat="1" ht="76.5" customHeight="1" x14ac:dyDescent="0.25">
      <c r="A98" s="295"/>
      <c r="B98" s="276"/>
      <c r="C98" s="280"/>
      <c r="D98" s="280"/>
      <c r="E98" s="54" t="s">
        <v>169</v>
      </c>
      <c r="F98" s="116" t="s">
        <v>118</v>
      </c>
      <c r="G98" s="291"/>
      <c r="H98" s="276"/>
      <c r="I98" s="279"/>
      <c r="J98" s="307"/>
      <c r="K98" s="117" t="s">
        <v>388</v>
      </c>
      <c r="L98" s="303"/>
      <c r="M98" s="307"/>
      <c r="N98" s="276"/>
    </row>
    <row r="99" spans="1:14" s="15" customFormat="1" ht="97.5" customHeight="1" x14ac:dyDescent="0.25">
      <c r="A99" s="295"/>
      <c r="B99" s="276"/>
      <c r="C99" s="280"/>
      <c r="D99" s="280"/>
      <c r="E99" s="54" t="s">
        <v>170</v>
      </c>
      <c r="F99" s="116" t="s">
        <v>118</v>
      </c>
      <c r="G99" s="291"/>
      <c r="H99" s="276"/>
      <c r="I99" s="279"/>
      <c r="J99" s="307"/>
      <c r="K99" s="117" t="s">
        <v>388</v>
      </c>
      <c r="L99" s="303"/>
      <c r="M99" s="307"/>
      <c r="N99" s="276"/>
    </row>
    <row r="100" spans="1:14" s="15" customFormat="1" ht="97.5" customHeight="1" x14ac:dyDescent="0.25">
      <c r="A100" s="295"/>
      <c r="B100" s="276"/>
      <c r="C100" s="280"/>
      <c r="D100" s="280"/>
      <c r="E100" s="54" t="s">
        <v>171</v>
      </c>
      <c r="F100" s="116" t="s">
        <v>118</v>
      </c>
      <c r="G100" s="291"/>
      <c r="H100" s="276"/>
      <c r="I100" s="279"/>
      <c r="J100" s="307"/>
      <c r="K100" s="117" t="s">
        <v>388</v>
      </c>
      <c r="L100" s="303"/>
      <c r="M100" s="307"/>
      <c r="N100" s="276"/>
    </row>
    <row r="101" spans="1:14" s="15" customFormat="1" ht="94.5" customHeight="1" x14ac:dyDescent="0.25">
      <c r="A101" s="295"/>
      <c r="B101" s="276"/>
      <c r="C101" s="280"/>
      <c r="D101" s="280"/>
      <c r="E101" s="54" t="s">
        <v>172</v>
      </c>
      <c r="F101" s="116" t="s">
        <v>118</v>
      </c>
      <c r="G101" s="291"/>
      <c r="H101" s="276"/>
      <c r="I101" s="279"/>
      <c r="J101" s="307"/>
      <c r="K101" s="117" t="s">
        <v>388</v>
      </c>
      <c r="L101" s="303"/>
      <c r="M101" s="307"/>
      <c r="N101" s="276"/>
    </row>
    <row r="102" spans="1:14" s="15" customFormat="1" ht="94.5" customHeight="1" x14ac:dyDescent="0.25">
      <c r="A102" s="295"/>
      <c r="B102" s="276"/>
      <c r="C102" s="280"/>
      <c r="D102" s="280"/>
      <c r="E102" s="54" t="s">
        <v>173</v>
      </c>
      <c r="F102" s="116" t="s">
        <v>118</v>
      </c>
      <c r="G102" s="308"/>
      <c r="H102" s="272"/>
      <c r="I102" s="279"/>
      <c r="J102" s="293"/>
      <c r="K102" s="117" t="s">
        <v>389</v>
      </c>
      <c r="L102" s="303"/>
      <c r="M102" s="293"/>
      <c r="N102" s="272"/>
    </row>
    <row r="103" spans="1:14" s="15" customFormat="1" ht="98.25" customHeight="1" x14ac:dyDescent="0.25">
      <c r="A103" s="294" t="s">
        <v>175</v>
      </c>
      <c r="B103" s="271" t="s">
        <v>167</v>
      </c>
      <c r="C103" s="280" t="s">
        <v>174</v>
      </c>
      <c r="D103" s="296">
        <v>0.8</v>
      </c>
      <c r="E103" s="54" t="s">
        <v>391</v>
      </c>
      <c r="F103" s="55" t="s">
        <v>16</v>
      </c>
      <c r="G103" s="290">
        <v>50000</v>
      </c>
      <c r="H103" s="277" t="s">
        <v>387</v>
      </c>
      <c r="I103" s="279" t="s">
        <v>27</v>
      </c>
      <c r="J103" s="280" t="s">
        <v>395</v>
      </c>
      <c r="K103" s="117" t="s">
        <v>398</v>
      </c>
      <c r="L103" s="273" t="s">
        <v>200</v>
      </c>
      <c r="M103" s="280" t="s">
        <v>396</v>
      </c>
      <c r="N103" s="277" t="s">
        <v>397</v>
      </c>
    </row>
    <row r="104" spans="1:14" s="15" customFormat="1" ht="76.5" customHeight="1" x14ac:dyDescent="0.25">
      <c r="A104" s="295"/>
      <c r="B104" s="276"/>
      <c r="C104" s="280"/>
      <c r="D104" s="280"/>
      <c r="E104" s="54" t="s">
        <v>392</v>
      </c>
      <c r="F104" s="116" t="s">
        <v>16</v>
      </c>
      <c r="G104" s="291"/>
      <c r="H104" s="277"/>
      <c r="I104" s="279"/>
      <c r="J104" s="280"/>
      <c r="K104" s="117" t="s">
        <v>398</v>
      </c>
      <c r="L104" s="273"/>
      <c r="M104" s="280"/>
      <c r="N104" s="277"/>
    </row>
    <row r="105" spans="1:14" s="15" customFormat="1" ht="97.5" customHeight="1" x14ac:dyDescent="0.25">
      <c r="A105" s="295"/>
      <c r="B105" s="276"/>
      <c r="C105" s="280"/>
      <c r="D105" s="280"/>
      <c r="E105" s="54" t="s">
        <v>393</v>
      </c>
      <c r="F105" s="116" t="s">
        <v>16</v>
      </c>
      <c r="G105" s="291"/>
      <c r="H105" s="277"/>
      <c r="I105" s="279"/>
      <c r="J105" s="280"/>
      <c r="K105" s="117" t="s">
        <v>398</v>
      </c>
      <c r="L105" s="273"/>
      <c r="M105" s="280"/>
      <c r="N105" s="277"/>
    </row>
    <row r="106" spans="1:14" s="15" customFormat="1" ht="94.5" customHeight="1" x14ac:dyDescent="0.25">
      <c r="A106" s="295"/>
      <c r="B106" s="276"/>
      <c r="C106" s="280"/>
      <c r="D106" s="280"/>
      <c r="E106" s="54" t="s">
        <v>394</v>
      </c>
      <c r="F106" s="116" t="s">
        <v>16</v>
      </c>
      <c r="G106" s="291"/>
      <c r="H106" s="277"/>
      <c r="I106" s="279"/>
      <c r="J106" s="280"/>
      <c r="K106" s="117" t="s">
        <v>398</v>
      </c>
      <c r="L106" s="273"/>
      <c r="M106" s="280"/>
      <c r="N106" s="277"/>
    </row>
    <row r="107" spans="1:14" s="45" customFormat="1" ht="14.25" customHeight="1" x14ac:dyDescent="0.25">
      <c r="A107" s="285" t="s">
        <v>53</v>
      </c>
      <c r="B107" s="285"/>
      <c r="C107" s="285"/>
      <c r="D107" s="285"/>
      <c r="E107" s="285"/>
      <c r="F107" s="285"/>
      <c r="G107" s="143">
        <f>G90+G97+G103</f>
        <v>57000</v>
      </c>
      <c r="H107" s="41"/>
      <c r="I107" s="11"/>
      <c r="J107" s="17"/>
      <c r="K107" s="17"/>
      <c r="L107" s="10"/>
    </row>
    <row r="108" spans="1:14" s="45" customFormat="1" ht="14.25" customHeight="1" x14ac:dyDescent="0.25">
      <c r="A108" s="48"/>
      <c r="B108" s="48"/>
      <c r="C108" s="48"/>
      <c r="D108" s="48"/>
      <c r="E108" s="48"/>
      <c r="F108" s="48"/>
      <c r="G108" s="40"/>
      <c r="H108" s="41"/>
      <c r="I108" s="11"/>
      <c r="J108" s="17"/>
      <c r="K108" s="17"/>
      <c r="L108" s="10"/>
    </row>
    <row r="109" spans="1:14" s="15" customFormat="1" x14ac:dyDescent="0.25">
      <c r="A109" s="313" t="s">
        <v>40</v>
      </c>
      <c r="B109" s="313"/>
      <c r="C109" s="313"/>
      <c r="D109" s="313"/>
      <c r="E109" s="313"/>
      <c r="F109" s="313"/>
      <c r="G109" s="313"/>
      <c r="H109" s="313"/>
      <c r="I109" s="313"/>
      <c r="J109" s="313"/>
      <c r="K109" s="313"/>
      <c r="L109" s="313"/>
      <c r="M109" s="313"/>
      <c r="N109" s="313"/>
    </row>
    <row r="110" spans="1:14" s="15" customFormat="1" x14ac:dyDescent="0.25">
      <c r="A110" s="281" t="s">
        <v>163</v>
      </c>
      <c r="B110" s="281"/>
      <c r="C110" s="281"/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</row>
    <row r="111" spans="1:14" s="15" customFormat="1" x14ac:dyDescent="0.25">
      <c r="A111" s="313" t="s">
        <v>178</v>
      </c>
      <c r="B111" s="313"/>
      <c r="C111" s="313"/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</row>
    <row r="112" spans="1:14" s="15" customFormat="1" ht="26.25" customHeight="1" x14ac:dyDescent="0.25">
      <c r="A112" s="286" t="s">
        <v>4</v>
      </c>
      <c r="B112" s="283" t="s">
        <v>41</v>
      </c>
      <c r="C112" s="297" t="s">
        <v>0</v>
      </c>
      <c r="D112" s="298"/>
      <c r="E112" s="298"/>
      <c r="F112" s="298"/>
      <c r="G112" s="298"/>
      <c r="H112" s="298"/>
      <c r="I112" s="298"/>
      <c r="J112" s="299"/>
      <c r="K112" s="283" t="s">
        <v>403</v>
      </c>
      <c r="L112" s="288" t="s">
        <v>198</v>
      </c>
      <c r="M112" s="283" t="s">
        <v>2</v>
      </c>
      <c r="N112" s="283" t="s">
        <v>3</v>
      </c>
    </row>
    <row r="113" spans="1:15" s="15" customFormat="1" ht="42.75" customHeight="1" x14ac:dyDescent="0.25">
      <c r="A113" s="287"/>
      <c r="B113" s="284"/>
      <c r="C113" s="57" t="s">
        <v>36</v>
      </c>
      <c r="D113" s="57" t="s">
        <v>43</v>
      </c>
      <c r="E113" s="57" t="s">
        <v>37</v>
      </c>
      <c r="F113" s="57" t="s">
        <v>5</v>
      </c>
      <c r="G113" s="47" t="s">
        <v>6</v>
      </c>
      <c r="H113" s="57" t="s">
        <v>7</v>
      </c>
      <c r="I113" s="57" t="s">
        <v>8</v>
      </c>
      <c r="J113" s="64" t="s">
        <v>188</v>
      </c>
      <c r="K113" s="284"/>
      <c r="L113" s="289"/>
      <c r="M113" s="284"/>
      <c r="N113" s="284"/>
    </row>
    <row r="114" spans="1:15" s="15" customFormat="1" ht="98.25" customHeight="1" x14ac:dyDescent="0.25">
      <c r="A114" s="294" t="s">
        <v>181</v>
      </c>
      <c r="B114" s="277" t="s">
        <v>180</v>
      </c>
      <c r="C114" s="280" t="s">
        <v>179</v>
      </c>
      <c r="D114" s="280">
        <v>1</v>
      </c>
      <c r="E114" s="54" t="s">
        <v>399</v>
      </c>
      <c r="F114" s="55" t="s">
        <v>144</v>
      </c>
      <c r="G114" s="290">
        <v>2000</v>
      </c>
      <c r="H114" s="271" t="s">
        <v>677</v>
      </c>
      <c r="I114" s="304" t="s">
        <v>27</v>
      </c>
      <c r="J114" s="292" t="s">
        <v>402</v>
      </c>
      <c r="K114" s="292" t="s">
        <v>404</v>
      </c>
      <c r="L114" s="301" t="s">
        <v>201</v>
      </c>
      <c r="M114" s="292" t="s">
        <v>33</v>
      </c>
      <c r="N114" s="271" t="s">
        <v>12</v>
      </c>
    </row>
    <row r="115" spans="1:15" s="15" customFormat="1" ht="76.5" customHeight="1" x14ac:dyDescent="0.25">
      <c r="A115" s="295"/>
      <c r="B115" s="277"/>
      <c r="C115" s="280"/>
      <c r="D115" s="280"/>
      <c r="E115" s="54" t="s">
        <v>400</v>
      </c>
      <c r="F115" s="116" t="s">
        <v>144</v>
      </c>
      <c r="G115" s="291"/>
      <c r="H115" s="276"/>
      <c r="I115" s="305"/>
      <c r="J115" s="307"/>
      <c r="K115" s="293"/>
      <c r="L115" s="303"/>
      <c r="M115" s="307"/>
      <c r="N115" s="276"/>
    </row>
    <row r="116" spans="1:15" s="15" customFormat="1" ht="97.5" customHeight="1" x14ac:dyDescent="0.25">
      <c r="A116" s="295"/>
      <c r="B116" s="277"/>
      <c r="C116" s="280"/>
      <c r="D116" s="280"/>
      <c r="E116" s="54" t="s">
        <v>401</v>
      </c>
      <c r="F116" s="116" t="s">
        <v>144</v>
      </c>
      <c r="G116" s="291"/>
      <c r="H116" s="276"/>
      <c r="I116" s="305"/>
      <c r="J116" s="307"/>
      <c r="K116" s="117" t="s">
        <v>404</v>
      </c>
      <c r="L116" s="303"/>
      <c r="M116" s="307"/>
      <c r="N116" s="276"/>
    </row>
    <row r="117" spans="1:15" s="15" customFormat="1" ht="94.5" customHeight="1" x14ac:dyDescent="0.25">
      <c r="A117" s="295"/>
      <c r="B117" s="277"/>
      <c r="C117" s="280"/>
      <c r="D117" s="280"/>
      <c r="E117" s="54"/>
      <c r="F117" s="116" t="s">
        <v>144</v>
      </c>
      <c r="G117" s="291"/>
      <c r="H117" s="276"/>
      <c r="I117" s="305"/>
      <c r="J117" s="307"/>
      <c r="K117" s="117" t="s">
        <v>404</v>
      </c>
      <c r="L117" s="303"/>
      <c r="M117" s="307"/>
      <c r="N117" s="276"/>
    </row>
    <row r="118" spans="1:15" s="15" customFormat="1" ht="94.5" customHeight="1" x14ac:dyDescent="0.25">
      <c r="A118" s="295"/>
      <c r="B118" s="276"/>
      <c r="C118" s="292" t="s">
        <v>182</v>
      </c>
      <c r="D118" s="292">
        <v>2</v>
      </c>
      <c r="E118" s="54" t="s">
        <v>406</v>
      </c>
      <c r="F118" s="116" t="s">
        <v>144</v>
      </c>
      <c r="G118" s="309">
        <f>1000*3</f>
        <v>3000</v>
      </c>
      <c r="H118" s="276"/>
      <c r="I118" s="305"/>
      <c r="J118" s="307"/>
      <c r="K118" s="117"/>
      <c r="L118" s="303"/>
      <c r="M118" s="307"/>
      <c r="N118" s="276"/>
    </row>
    <row r="119" spans="1:15" s="15" customFormat="1" ht="94.5" customHeight="1" x14ac:dyDescent="0.25">
      <c r="A119" s="300"/>
      <c r="B119" s="272"/>
      <c r="C119" s="293"/>
      <c r="D119" s="293"/>
      <c r="E119" s="54" t="s">
        <v>405</v>
      </c>
      <c r="F119" s="116" t="s">
        <v>144</v>
      </c>
      <c r="G119" s="309"/>
      <c r="H119" s="272"/>
      <c r="I119" s="306"/>
      <c r="J119" s="293"/>
      <c r="K119" s="117" t="s">
        <v>404</v>
      </c>
      <c r="L119" s="302"/>
      <c r="M119" s="293"/>
      <c r="N119" s="272"/>
    </row>
    <row r="120" spans="1:15" s="45" customFormat="1" ht="12.75" customHeight="1" x14ac:dyDescent="0.25">
      <c r="A120" s="285" t="s">
        <v>53</v>
      </c>
      <c r="B120" s="285"/>
      <c r="C120" s="285"/>
      <c r="D120" s="285"/>
      <c r="E120" s="285"/>
      <c r="F120" s="285"/>
      <c r="G120" s="143">
        <f>G114+G118</f>
        <v>5000</v>
      </c>
      <c r="H120" s="41"/>
      <c r="I120" s="11"/>
      <c r="J120" s="17"/>
      <c r="K120" s="17"/>
      <c r="L120" s="10"/>
    </row>
    <row r="121" spans="1:15" s="45" customFormat="1" ht="14.25" customHeight="1" x14ac:dyDescent="0.25">
      <c r="A121" s="316" t="s">
        <v>519</v>
      </c>
      <c r="B121" s="316"/>
      <c r="C121" s="316"/>
      <c r="D121" s="316"/>
      <c r="E121" s="316"/>
      <c r="F121" s="316"/>
      <c r="G121" s="225">
        <f>G23+G36+G68+G83+G107+G120</f>
        <v>4608669.32</v>
      </c>
      <c r="H121" s="267"/>
      <c r="I121" s="11"/>
      <c r="J121" s="17"/>
      <c r="K121" s="17"/>
      <c r="L121" s="10"/>
    </row>
    <row r="122" spans="1:15" s="45" customFormat="1" ht="14.25" customHeight="1" x14ac:dyDescent="0.25">
      <c r="A122" s="48"/>
      <c r="B122" s="48"/>
      <c r="C122" s="17"/>
      <c r="D122" s="48"/>
      <c r="E122" s="80"/>
      <c r="F122" s="48"/>
      <c r="G122" s="48"/>
      <c r="H122" s="40"/>
      <c r="I122" s="41"/>
      <c r="J122" s="11"/>
      <c r="K122" s="11"/>
      <c r="L122" s="11"/>
      <c r="M122" s="17"/>
      <c r="N122" s="17"/>
      <c r="O122" s="10"/>
    </row>
    <row r="123" spans="1:15" s="15" customFormat="1" x14ac:dyDescent="0.25">
      <c r="A123" s="315" t="s">
        <v>709</v>
      </c>
      <c r="B123" s="315"/>
      <c r="C123" s="315"/>
      <c r="D123" s="315"/>
      <c r="E123" s="315"/>
      <c r="F123" s="315"/>
      <c r="G123" s="3"/>
      <c r="H123" s="268"/>
      <c r="I123" s="3"/>
      <c r="J123" s="3"/>
      <c r="K123" s="3"/>
    </row>
    <row r="124" spans="1:15" s="15" customFormat="1" x14ac:dyDescent="0.25">
      <c r="A124" s="314" t="s">
        <v>14</v>
      </c>
      <c r="B124" s="314"/>
      <c r="C124" s="314"/>
      <c r="D124" s="314"/>
      <c r="E124" s="314"/>
      <c r="F124" s="149">
        <v>1558556.28</v>
      </c>
      <c r="G124" s="3"/>
      <c r="H124" s="3"/>
      <c r="I124" s="3"/>
      <c r="J124" s="3"/>
      <c r="K124" s="3"/>
    </row>
    <row r="125" spans="1:15" s="15" customFormat="1" x14ac:dyDescent="0.25">
      <c r="A125" s="314" t="s">
        <v>15</v>
      </c>
      <c r="B125" s="314"/>
      <c r="C125" s="314"/>
      <c r="D125" s="314"/>
      <c r="E125" s="314"/>
      <c r="F125" s="149">
        <v>12708000</v>
      </c>
      <c r="G125" s="3"/>
      <c r="H125" s="3"/>
      <c r="I125" s="3"/>
      <c r="J125" s="3"/>
      <c r="K125" s="3"/>
    </row>
    <row r="126" spans="1:15" s="15" customFormat="1" x14ac:dyDescent="0.25">
      <c r="A126" s="314" t="s">
        <v>9</v>
      </c>
      <c r="B126" s="314"/>
      <c r="C126" s="314"/>
      <c r="D126" s="314"/>
      <c r="E126" s="314"/>
      <c r="F126" s="149">
        <v>2483106</v>
      </c>
      <c r="G126" s="3"/>
      <c r="H126" s="3"/>
      <c r="I126" s="3"/>
      <c r="J126" s="3"/>
      <c r="K126" s="3"/>
    </row>
    <row r="127" spans="1:15" s="15" customFormat="1" x14ac:dyDescent="0.25">
      <c r="A127" s="314" t="s">
        <v>707</v>
      </c>
      <c r="B127" s="314"/>
      <c r="C127" s="314"/>
      <c r="D127" s="314"/>
      <c r="E127" s="314"/>
      <c r="F127" s="149">
        <v>288000</v>
      </c>
      <c r="G127" s="3"/>
      <c r="H127" s="268"/>
      <c r="I127" s="3"/>
      <c r="J127" s="3"/>
      <c r="K127" s="3"/>
    </row>
    <row r="128" spans="1:15" s="15" customFormat="1" x14ac:dyDescent="0.25">
      <c r="A128" s="314" t="s">
        <v>708</v>
      </c>
      <c r="B128" s="314"/>
      <c r="C128" s="314"/>
      <c r="D128" s="314"/>
      <c r="E128" s="314"/>
      <c r="F128" s="149">
        <v>48000</v>
      </c>
      <c r="G128" s="3"/>
      <c r="H128" s="3"/>
      <c r="I128" s="3"/>
      <c r="J128" s="3"/>
      <c r="K128" s="3"/>
    </row>
    <row r="129" spans="1:15" s="15" customFormat="1" x14ac:dyDescent="0.25">
      <c r="A129" s="314" t="s">
        <v>10</v>
      </c>
      <c r="B129" s="314"/>
      <c r="C129" s="314"/>
      <c r="D129" s="314"/>
      <c r="E129" s="314"/>
      <c r="F129" s="149">
        <v>1396000</v>
      </c>
      <c r="G129" s="3"/>
      <c r="H129" s="3"/>
      <c r="I129" s="3"/>
      <c r="J129" s="3"/>
      <c r="K129" s="3"/>
    </row>
    <row r="130" spans="1:15" s="15" customFormat="1" x14ac:dyDescent="0.25">
      <c r="A130" s="314" t="s">
        <v>702</v>
      </c>
      <c r="B130" s="314"/>
      <c r="C130" s="314"/>
      <c r="D130" s="314"/>
      <c r="E130" s="314"/>
      <c r="F130" s="149">
        <v>352800</v>
      </c>
      <c r="G130" s="3"/>
      <c r="H130" s="3"/>
      <c r="I130" s="3"/>
      <c r="J130" s="3"/>
      <c r="K130" s="3"/>
    </row>
    <row r="131" spans="1:15" s="15" customFormat="1" x14ac:dyDescent="0.25">
      <c r="A131" s="314" t="s">
        <v>703</v>
      </c>
      <c r="B131" s="314"/>
      <c r="C131" s="314"/>
      <c r="D131" s="314"/>
      <c r="E131" s="314"/>
      <c r="F131" s="149">
        <v>126000</v>
      </c>
      <c r="G131" s="3"/>
      <c r="H131" s="3"/>
      <c r="I131" s="3"/>
      <c r="J131" s="3"/>
      <c r="K131" s="3"/>
    </row>
    <row r="132" spans="1:15" s="15" customFormat="1" x14ac:dyDescent="0.25">
      <c r="A132" s="314" t="s">
        <v>704</v>
      </c>
      <c r="B132" s="314"/>
      <c r="C132" s="314"/>
      <c r="D132" s="314"/>
      <c r="E132" s="314"/>
      <c r="F132" s="150">
        <v>2280000</v>
      </c>
      <c r="G132" s="3"/>
      <c r="H132" s="3"/>
      <c r="I132" s="3"/>
      <c r="J132" s="3"/>
      <c r="K132" s="3"/>
    </row>
    <row r="133" spans="1:15" s="15" customFormat="1" x14ac:dyDescent="0.25">
      <c r="A133" s="314" t="s">
        <v>705</v>
      </c>
      <c r="B133" s="314"/>
      <c r="C133" s="314"/>
      <c r="D133" s="314"/>
      <c r="E133" s="314"/>
      <c r="F133" s="149">
        <v>2700000</v>
      </c>
      <c r="G133" s="3"/>
      <c r="H133" s="3"/>
      <c r="I133" s="3"/>
      <c r="J133" s="3"/>
      <c r="K133" s="3"/>
    </row>
    <row r="134" spans="1:15" s="15" customFormat="1" x14ac:dyDescent="0.25">
      <c r="A134" s="314" t="s">
        <v>11</v>
      </c>
      <c r="B134" s="314"/>
      <c r="C134" s="314"/>
      <c r="D134" s="314"/>
      <c r="E134" s="314"/>
      <c r="F134" s="150">
        <f>[1]Hoja1!$F$10</f>
        <v>2100000</v>
      </c>
      <c r="G134" s="3"/>
      <c r="H134" s="268"/>
      <c r="I134" s="22">
        <f>H134/4</f>
        <v>0</v>
      </c>
      <c r="J134" s="3"/>
      <c r="K134" s="3"/>
    </row>
    <row r="135" spans="1:15" s="15" customFormat="1" x14ac:dyDescent="0.25">
      <c r="A135" s="314" t="s">
        <v>706</v>
      </c>
      <c r="B135" s="314"/>
      <c r="C135" s="314"/>
      <c r="D135" s="314"/>
      <c r="E135" s="314"/>
      <c r="F135" s="149">
        <v>9505994.7200000007</v>
      </c>
      <c r="G135" s="22"/>
      <c r="H135" s="3"/>
      <c r="I135" s="3"/>
      <c r="J135" s="3"/>
      <c r="K135" s="3"/>
    </row>
    <row r="136" spans="1:15" s="15" customFormat="1" x14ac:dyDescent="0.25">
      <c r="A136" s="327" t="s">
        <v>13</v>
      </c>
      <c r="B136" s="327"/>
      <c r="C136" s="327"/>
      <c r="D136" s="327"/>
      <c r="E136" s="327"/>
      <c r="F136" s="151">
        <f>SUM(F124:F135)</f>
        <v>35546457</v>
      </c>
      <c r="G136" s="261"/>
      <c r="H136" s="261"/>
      <c r="I136" s="3"/>
      <c r="J136" s="3"/>
      <c r="K136" s="3"/>
    </row>
    <row r="137" spans="1:15" s="171" customFormat="1" ht="12.75" customHeight="1" thickBot="1" x14ac:dyDescent="0.3"/>
    <row r="138" spans="1:15" s="45" customFormat="1" ht="29.25" customHeight="1" thickBot="1" x14ac:dyDescent="0.3">
      <c r="A138" s="48"/>
      <c r="B138" s="155" t="s">
        <v>183</v>
      </c>
      <c r="C138" s="159" t="s">
        <v>184</v>
      </c>
      <c r="D138" s="325" t="s">
        <v>105</v>
      </c>
      <c r="E138" s="326"/>
      <c r="F138" s="163" t="s">
        <v>194</v>
      </c>
      <c r="G138" s="164" t="s">
        <v>27</v>
      </c>
      <c r="H138" s="165" t="s">
        <v>110</v>
      </c>
      <c r="I138" s="170" t="s">
        <v>195</v>
      </c>
      <c r="J138" s="166" t="s">
        <v>196</v>
      </c>
      <c r="K138" s="167" t="s">
        <v>197</v>
      </c>
      <c r="L138" s="17"/>
      <c r="M138" s="17"/>
      <c r="N138" s="59"/>
      <c r="O138" s="10"/>
    </row>
    <row r="139" spans="1:15" s="45" customFormat="1" ht="9.75" customHeight="1" thickBot="1" x14ac:dyDescent="0.3">
      <c r="A139" s="48"/>
      <c r="B139" s="168"/>
      <c r="C139" s="160"/>
      <c r="D139" s="168"/>
      <c r="E139" s="160"/>
      <c r="F139" s="168"/>
      <c r="G139" s="168"/>
      <c r="H139" s="169"/>
      <c r="I139" s="161"/>
      <c r="J139" s="162"/>
      <c r="K139" s="162"/>
      <c r="L139" s="11"/>
      <c r="M139" s="17"/>
      <c r="N139" s="17"/>
      <c r="O139" s="10"/>
    </row>
    <row r="140" spans="1:15" s="45" customFormat="1" ht="21.75" customHeight="1" thickBot="1" x14ac:dyDescent="0.3">
      <c r="A140" s="48"/>
      <c r="B140" s="155" t="s">
        <v>29</v>
      </c>
      <c r="C140" s="156" t="s">
        <v>30</v>
      </c>
      <c r="D140" s="157" t="s">
        <v>31</v>
      </c>
      <c r="E140" s="158" t="s">
        <v>32</v>
      </c>
      <c r="F140" s="168"/>
      <c r="G140" s="168"/>
      <c r="H140" s="169"/>
      <c r="I140" s="161"/>
      <c r="J140" s="162"/>
      <c r="K140" s="162"/>
      <c r="L140" s="11"/>
      <c r="M140" s="17"/>
      <c r="N140" s="17"/>
      <c r="O140" s="10"/>
    </row>
    <row r="141" spans="1:15" s="15" customFormat="1" x14ac:dyDescent="0.25">
      <c r="B141" s="19"/>
      <c r="G141" s="20"/>
      <c r="H141" s="3"/>
      <c r="I141" s="3"/>
      <c r="J141" s="3"/>
      <c r="K141" s="3"/>
      <c r="L141" s="3"/>
    </row>
    <row r="142" spans="1:15" s="15" customFormat="1" x14ac:dyDescent="0.25">
      <c r="B142" s="19"/>
      <c r="G142" s="20"/>
      <c r="H142" s="3"/>
      <c r="I142" s="3"/>
      <c r="J142" s="3"/>
      <c r="K142" s="3"/>
      <c r="L142" s="3"/>
    </row>
    <row r="143" spans="1:15" s="15" customFormat="1" x14ac:dyDescent="0.25">
      <c r="B143" s="19"/>
      <c r="G143" s="20"/>
      <c r="H143" s="3"/>
      <c r="I143" s="3"/>
      <c r="J143" s="3"/>
      <c r="K143" s="21"/>
      <c r="L143" s="3"/>
    </row>
    <row r="144" spans="1:15" s="15" customFormat="1" x14ac:dyDescent="0.25">
      <c r="B144" s="19"/>
      <c r="G144" s="20"/>
      <c r="H144" s="3"/>
      <c r="I144" s="3"/>
      <c r="J144" s="3"/>
      <c r="K144" s="3"/>
      <c r="L144" s="3"/>
    </row>
    <row r="145" spans="2:12" s="15" customFormat="1" x14ac:dyDescent="0.25">
      <c r="B145" s="19"/>
      <c r="G145" s="20"/>
      <c r="H145" s="3"/>
      <c r="I145" s="3"/>
      <c r="J145" s="3"/>
      <c r="K145" s="22"/>
      <c r="L145" s="3"/>
    </row>
    <row r="146" spans="2:12" s="15" customFormat="1" x14ac:dyDescent="0.25">
      <c r="B146" s="19"/>
      <c r="G146" s="20"/>
      <c r="H146" s="3"/>
      <c r="I146" s="3"/>
      <c r="J146" s="3"/>
      <c r="K146" s="3"/>
      <c r="L146" s="3"/>
    </row>
    <row r="147" spans="2:12" s="15" customFormat="1" x14ac:dyDescent="0.25">
      <c r="B147" s="19"/>
      <c r="G147" s="20"/>
      <c r="H147" s="3"/>
      <c r="I147" s="3"/>
      <c r="J147" s="3"/>
      <c r="K147" s="3"/>
      <c r="L147" s="3"/>
    </row>
  </sheetData>
  <mergeCells count="251">
    <mergeCell ref="A130:E130"/>
    <mergeCell ref="A131:E131"/>
    <mergeCell ref="A132:E132"/>
    <mergeCell ref="A133:E133"/>
    <mergeCell ref="A135:E135"/>
    <mergeCell ref="A127:E127"/>
    <mergeCell ref="A128:E128"/>
    <mergeCell ref="D138:E138"/>
    <mergeCell ref="C118:C119"/>
    <mergeCell ref="B118:B119"/>
    <mergeCell ref="A118:A119"/>
    <mergeCell ref="D118:D119"/>
    <mergeCell ref="A136:E136"/>
    <mergeCell ref="G118:G119"/>
    <mergeCell ref="L103:L106"/>
    <mergeCell ref="M103:M106"/>
    <mergeCell ref="N103:N106"/>
    <mergeCell ref="M114:M119"/>
    <mergeCell ref="N114:N119"/>
    <mergeCell ref="L114:L119"/>
    <mergeCell ref="H114:H119"/>
    <mergeCell ref="I114:I119"/>
    <mergeCell ref="J114:J119"/>
    <mergeCell ref="H103:H106"/>
    <mergeCell ref="I103:I106"/>
    <mergeCell ref="J103:J106"/>
    <mergeCell ref="C112:J112"/>
    <mergeCell ref="A109:N109"/>
    <mergeCell ref="A110:N110"/>
    <mergeCell ref="A111:N111"/>
    <mergeCell ref="N112:N113"/>
    <mergeCell ref="A114:A117"/>
    <mergeCell ref="H97:H102"/>
    <mergeCell ref="I97:I102"/>
    <mergeCell ref="J97:J102"/>
    <mergeCell ref="L97:L102"/>
    <mergeCell ref="M97:M102"/>
    <mergeCell ref="N97:N102"/>
    <mergeCell ref="D90:D96"/>
    <mergeCell ref="G90:G96"/>
    <mergeCell ref="H90:H96"/>
    <mergeCell ref="I90:I96"/>
    <mergeCell ref="J90:J96"/>
    <mergeCell ref="M90:M95"/>
    <mergeCell ref="N90:N95"/>
    <mergeCell ref="L90:L96"/>
    <mergeCell ref="D97:D102"/>
    <mergeCell ref="G97:G102"/>
    <mergeCell ref="A4:N4"/>
    <mergeCell ref="A5:N5"/>
    <mergeCell ref="A6:N6"/>
    <mergeCell ref="C14:C22"/>
    <mergeCell ref="N17:N21"/>
    <mergeCell ref="A25:N25"/>
    <mergeCell ref="A26:N26"/>
    <mergeCell ref="A9:A22"/>
    <mergeCell ref="B9:B22"/>
    <mergeCell ref="C9:C13"/>
    <mergeCell ref="N14:N16"/>
    <mergeCell ref="N7:N8"/>
    <mergeCell ref="A23:F23"/>
    <mergeCell ref="H9:H13"/>
    <mergeCell ref="H30:H35"/>
    <mergeCell ref="L21:L22"/>
    <mergeCell ref="L34:L35"/>
    <mergeCell ref="L17:L18"/>
    <mergeCell ref="L19:L20"/>
    <mergeCell ref="G9:G13"/>
    <mergeCell ref="N30:N31"/>
    <mergeCell ref="B28:B29"/>
    <mergeCell ref="B30:B35"/>
    <mergeCell ref="C30:C35"/>
    <mergeCell ref="A27:N27"/>
    <mergeCell ref="A3:M3"/>
    <mergeCell ref="A1:M1"/>
    <mergeCell ref="M88:M89"/>
    <mergeCell ref="A2:N2"/>
    <mergeCell ref="M17:M21"/>
    <mergeCell ref="M28:M29"/>
    <mergeCell ref="M30:M31"/>
    <mergeCell ref="A43:A44"/>
    <mergeCell ref="C28:J28"/>
    <mergeCell ref="I21:I22"/>
    <mergeCell ref="A7:A8"/>
    <mergeCell ref="B7:B8"/>
    <mergeCell ref="K7:K8"/>
    <mergeCell ref="L7:L8"/>
    <mergeCell ref="D30:D35"/>
    <mergeCell ref="G30:G35"/>
    <mergeCell ref="A30:A35"/>
    <mergeCell ref="B43:B44"/>
    <mergeCell ref="C43:C44"/>
    <mergeCell ref="D43:D44"/>
    <mergeCell ref="I43:I44"/>
    <mergeCell ref="J43:J44"/>
    <mergeCell ref="A36:F36"/>
    <mergeCell ref="A28:A29"/>
    <mergeCell ref="L88:L89"/>
    <mergeCell ref="A90:A96"/>
    <mergeCell ref="B90:B96"/>
    <mergeCell ref="C90:C96"/>
    <mergeCell ref="C45:C51"/>
    <mergeCell ref="A41:A42"/>
    <mergeCell ref="B41:B42"/>
    <mergeCell ref="M66:M67"/>
    <mergeCell ref="M62:M63"/>
    <mergeCell ref="I63:I64"/>
    <mergeCell ref="J63:J64"/>
    <mergeCell ref="C75:C80"/>
    <mergeCell ref="A85:N85"/>
    <mergeCell ref="C88:J88"/>
    <mergeCell ref="M52:M53"/>
    <mergeCell ref="M55:M56"/>
    <mergeCell ref="L57:L58"/>
    <mergeCell ref="M57:M58"/>
    <mergeCell ref="L60:L61"/>
    <mergeCell ref="L43:L44"/>
    <mergeCell ref="N52:N53"/>
    <mergeCell ref="M64:M65"/>
    <mergeCell ref="A71:N71"/>
    <mergeCell ref="A72:N72"/>
    <mergeCell ref="A125:E125"/>
    <mergeCell ref="A129:E129"/>
    <mergeCell ref="A134:E134"/>
    <mergeCell ref="A123:F123"/>
    <mergeCell ref="A124:E124"/>
    <mergeCell ref="A126:E126"/>
    <mergeCell ref="B114:B117"/>
    <mergeCell ref="A121:F121"/>
    <mergeCell ref="A62:A67"/>
    <mergeCell ref="B62:B67"/>
    <mergeCell ref="C62:C67"/>
    <mergeCell ref="D62:D67"/>
    <mergeCell ref="G62:G67"/>
    <mergeCell ref="A68:F68"/>
    <mergeCell ref="L66:L67"/>
    <mergeCell ref="M73:M74"/>
    <mergeCell ref="N73:N74"/>
    <mergeCell ref="A75:A80"/>
    <mergeCell ref="A70:N70"/>
    <mergeCell ref="N62:N63"/>
    <mergeCell ref="K88:K89"/>
    <mergeCell ref="M60:M61"/>
    <mergeCell ref="I56:I57"/>
    <mergeCell ref="J56:J57"/>
    <mergeCell ref="M7:M8"/>
    <mergeCell ref="M9:M11"/>
    <mergeCell ref="M12:M13"/>
    <mergeCell ref="M14:M16"/>
    <mergeCell ref="J46:J47"/>
    <mergeCell ref="G52:G54"/>
    <mergeCell ref="L15:L16"/>
    <mergeCell ref="H14:H22"/>
    <mergeCell ref="C7:J7"/>
    <mergeCell ref="M47:M48"/>
    <mergeCell ref="M50:M51"/>
    <mergeCell ref="D52:D54"/>
    <mergeCell ref="C52:C54"/>
    <mergeCell ref="C55:C61"/>
    <mergeCell ref="D55:D61"/>
    <mergeCell ref="G55:G61"/>
    <mergeCell ref="L55:L56"/>
    <mergeCell ref="A40:N40"/>
    <mergeCell ref="N41:N42"/>
    <mergeCell ref="K28:K29"/>
    <mergeCell ref="A39:N39"/>
    <mergeCell ref="N55:N56"/>
    <mergeCell ref="M43:M44"/>
    <mergeCell ref="M45:M46"/>
    <mergeCell ref="N43:N44"/>
    <mergeCell ref="N45:N46"/>
    <mergeCell ref="G43:G44"/>
    <mergeCell ref="H43:H44"/>
    <mergeCell ref="C41:J41"/>
    <mergeCell ref="I9:I11"/>
    <mergeCell ref="J9:J11"/>
    <mergeCell ref="L9:L11"/>
    <mergeCell ref="I14:I18"/>
    <mergeCell ref="I30:I35"/>
    <mergeCell ref="D14:D22"/>
    <mergeCell ref="G14:G22"/>
    <mergeCell ref="J30:J33"/>
    <mergeCell ref="K31:K32"/>
    <mergeCell ref="N9:N11"/>
    <mergeCell ref="N12:N13"/>
    <mergeCell ref="K9:K10"/>
    <mergeCell ref="D9:D13"/>
    <mergeCell ref="L28:L29"/>
    <mergeCell ref="K41:K42"/>
    <mergeCell ref="L41:L42"/>
    <mergeCell ref="M41:M42"/>
    <mergeCell ref="L30:L33"/>
    <mergeCell ref="N28:N29"/>
    <mergeCell ref="B52:B54"/>
    <mergeCell ref="H52:H54"/>
    <mergeCell ref="I52:I54"/>
    <mergeCell ref="J52:J54"/>
    <mergeCell ref="K52:K54"/>
    <mergeCell ref="L52:L54"/>
    <mergeCell ref="I46:I47"/>
    <mergeCell ref="L47:L48"/>
    <mergeCell ref="D45:D51"/>
    <mergeCell ref="G45:G51"/>
    <mergeCell ref="L45:L46"/>
    <mergeCell ref="L50:L51"/>
    <mergeCell ref="A38:N38"/>
    <mergeCell ref="A73:A74"/>
    <mergeCell ref="B73:B74"/>
    <mergeCell ref="C73:J73"/>
    <mergeCell ref="K73:K74"/>
    <mergeCell ref="L73:L74"/>
    <mergeCell ref="A55:A61"/>
    <mergeCell ref="B55:B61"/>
    <mergeCell ref="A52:A54"/>
    <mergeCell ref="A45:A51"/>
    <mergeCell ref="B45:B51"/>
    <mergeCell ref="L64:L65"/>
    <mergeCell ref="L62:L63"/>
    <mergeCell ref="A86:N86"/>
    <mergeCell ref="A87:N87"/>
    <mergeCell ref="N88:N89"/>
    <mergeCell ref="A120:F120"/>
    <mergeCell ref="A107:F107"/>
    <mergeCell ref="A112:A113"/>
    <mergeCell ref="B112:B113"/>
    <mergeCell ref="K112:K113"/>
    <mergeCell ref="L112:L113"/>
    <mergeCell ref="M112:M113"/>
    <mergeCell ref="C114:C117"/>
    <mergeCell ref="D114:D117"/>
    <mergeCell ref="G114:G117"/>
    <mergeCell ref="K114:K115"/>
    <mergeCell ref="A103:A106"/>
    <mergeCell ref="B103:B106"/>
    <mergeCell ref="C103:C106"/>
    <mergeCell ref="D103:D106"/>
    <mergeCell ref="G103:G106"/>
    <mergeCell ref="A88:A89"/>
    <mergeCell ref="B88:B89"/>
    <mergeCell ref="A97:A102"/>
    <mergeCell ref="B97:B102"/>
    <mergeCell ref="C97:C102"/>
    <mergeCell ref="N81:N82"/>
    <mergeCell ref="M81:M82"/>
    <mergeCell ref="L81:L82"/>
    <mergeCell ref="A83:F83"/>
    <mergeCell ref="B75:B78"/>
    <mergeCell ref="B81:B82"/>
    <mergeCell ref="A81:A82"/>
    <mergeCell ref="I81:I82"/>
    <mergeCell ref="J81:J82"/>
  </mergeCells>
  <conditionalFormatting sqref="I43:I44 I52">
    <cfRule type="expression" dxfId="563" priority="194" stopIfTrue="1">
      <formula>$I43="Departamento de Jurídica"</formula>
    </cfRule>
    <cfRule type="expression" dxfId="562" priority="195">
      <formula>$I43="Departamento de Relaciones Públicas"</formula>
    </cfRule>
    <cfRule type="expression" dxfId="561" priority="196">
      <formula>$I43="Departamento de Planificación"</formula>
    </cfRule>
    <cfRule type="expression" dxfId="560" priority="197">
      <formula>$I43="Subdirector de Contabilidad"</formula>
    </cfRule>
    <cfRule type="expression" dxfId="559" priority="198">
      <formula>$I43="Subdirector Administrativo"</formula>
    </cfRule>
    <cfRule type="expression" dxfId="558" priority="200">
      <formula>$I43="Subdirector Académico"</formula>
    </cfRule>
    <cfRule type="expression" dxfId="557" priority="202">
      <formula>$I43="Subdirector de Investigación, Extensión y Educación Continua"</formula>
    </cfRule>
    <cfRule type="expression" dxfId="556" priority="203">
      <formula>$I43="Director"</formula>
    </cfRule>
  </conditionalFormatting>
  <conditionalFormatting sqref="I9 I12:I14 I19:I22">
    <cfRule type="expression" dxfId="555" priority="178" stopIfTrue="1">
      <formula>$I9="Departamento de Jurídica"</formula>
    </cfRule>
    <cfRule type="expression" dxfId="554" priority="179">
      <formula>$I9="Departamento de Relaciones Públicas"</formula>
    </cfRule>
    <cfRule type="expression" dxfId="553" priority="180">
      <formula>$I9="Departamento de Planificación"</formula>
    </cfRule>
    <cfRule type="expression" dxfId="552" priority="181">
      <formula>$I9="Subdirector de Contabilidad"</formula>
    </cfRule>
    <cfRule type="expression" dxfId="551" priority="182">
      <formula>$I9="Subdirector Administrativo"</formula>
    </cfRule>
    <cfRule type="expression" dxfId="550" priority="183">
      <formula>$I9="Subdirector Académico"</formula>
    </cfRule>
    <cfRule type="expression" dxfId="549" priority="184">
      <formula>$I9="Subdirector de Investigación, Extensión y Educación Continua"</formula>
    </cfRule>
    <cfRule type="expression" dxfId="548" priority="185">
      <formula>$I9="Director"</formula>
    </cfRule>
  </conditionalFormatting>
  <conditionalFormatting sqref="I30">
    <cfRule type="expression" dxfId="547" priority="170" stopIfTrue="1">
      <formula>$I30="Departamento de Jurídica"</formula>
    </cfRule>
    <cfRule type="expression" dxfId="546" priority="171">
      <formula>$I30="Departamento de Relaciones Públicas"</formula>
    </cfRule>
    <cfRule type="expression" dxfId="545" priority="172">
      <formula>$I30="Departamento de Planificación"</formula>
    </cfRule>
    <cfRule type="expression" dxfId="544" priority="173">
      <formula>$I30="Subdirector de Contabilidad"</formula>
    </cfRule>
    <cfRule type="expression" dxfId="543" priority="174">
      <formula>$I30="Subdirector Administrativo"</formula>
    </cfRule>
    <cfRule type="expression" dxfId="542" priority="175">
      <formula>$I30="Subdirector Académico"</formula>
    </cfRule>
    <cfRule type="expression" dxfId="541" priority="176">
      <formula>$I30="Subdirector de Investigación, Extensión y Educación Continua"</formula>
    </cfRule>
    <cfRule type="expression" dxfId="540" priority="177">
      <formula>$I30="Director"</formula>
    </cfRule>
  </conditionalFormatting>
  <conditionalFormatting sqref="I90 I97 I103">
    <cfRule type="expression" dxfId="539" priority="146" stopIfTrue="1">
      <formula>$I90="Departamento de Jurídica"</formula>
    </cfRule>
    <cfRule type="expression" dxfId="538" priority="147">
      <formula>$I90="Departamento de Relaciones Públicas"</formula>
    </cfRule>
    <cfRule type="expression" dxfId="537" priority="148">
      <formula>$I90="Departamento de Planificación"</formula>
    </cfRule>
    <cfRule type="expression" dxfId="536" priority="149">
      <formula>$I90="Subdirector de Contabilidad"</formula>
    </cfRule>
    <cfRule type="expression" dxfId="535" priority="150">
      <formula>$I90="Subdirector Administrativo"</formula>
    </cfRule>
    <cfRule type="expression" dxfId="534" priority="151">
      <formula>$I90="Subdirector Académico"</formula>
    </cfRule>
    <cfRule type="expression" dxfId="533" priority="152">
      <formula>$I90="Subdirector de Investigación, Extensión y Educación Continua"</formula>
    </cfRule>
    <cfRule type="expression" dxfId="532" priority="153">
      <formula>$I90="Director"</formula>
    </cfRule>
  </conditionalFormatting>
  <conditionalFormatting sqref="I114">
    <cfRule type="expression" dxfId="531" priority="138" stopIfTrue="1">
      <formula>$I114="Departamento de Jurídica"</formula>
    </cfRule>
    <cfRule type="expression" dxfId="530" priority="139">
      <formula>$I114="Departamento de Relaciones Públicas"</formula>
    </cfRule>
    <cfRule type="expression" dxfId="529" priority="140">
      <formula>$I114="Departamento de Planificación"</formula>
    </cfRule>
    <cfRule type="expression" dxfId="528" priority="141">
      <formula>$I114="Subdirector de Contabilidad"</formula>
    </cfRule>
    <cfRule type="expression" dxfId="527" priority="142">
      <formula>$I114="Subdirector Administrativo"</formula>
    </cfRule>
    <cfRule type="expression" dxfId="526" priority="143">
      <formula>$I114="Subdirector Académico"</formula>
    </cfRule>
    <cfRule type="expression" dxfId="525" priority="144">
      <formula>$I114="Subdirector de Investigación, Extensión y Educación Continua"</formula>
    </cfRule>
    <cfRule type="expression" dxfId="524" priority="145">
      <formula>$I114="Director"</formula>
    </cfRule>
  </conditionalFormatting>
  <conditionalFormatting sqref="L43:L44 L52 L97 L103 L114">
    <cfRule type="expression" dxfId="523" priority="126">
      <formula>$L43="BAJO"</formula>
    </cfRule>
    <cfRule type="expression" dxfId="522" priority="127">
      <formula>$L43="MEDIO"</formula>
    </cfRule>
    <cfRule type="expression" dxfId="521" priority="128">
      <formula>$L43="ALTO"</formula>
    </cfRule>
  </conditionalFormatting>
  <conditionalFormatting sqref="L9 L12:L22">
    <cfRule type="expression" dxfId="520" priority="120">
      <formula>$L9="BAJO"</formula>
    </cfRule>
    <cfRule type="expression" dxfId="519" priority="121">
      <formula>$L9="MEDIO"</formula>
    </cfRule>
    <cfRule type="expression" dxfId="518" priority="122">
      <formula>$L9="ALTO"</formula>
    </cfRule>
  </conditionalFormatting>
  <conditionalFormatting sqref="L30 L34:L35">
    <cfRule type="expression" dxfId="517" priority="117">
      <formula>$L30="BAJO"</formula>
    </cfRule>
    <cfRule type="expression" dxfId="516" priority="118">
      <formula>$L30="MEDIO"</formula>
    </cfRule>
    <cfRule type="expression" dxfId="515" priority="119">
      <formula>$L30="ALTO"</formula>
    </cfRule>
  </conditionalFormatting>
  <conditionalFormatting sqref="L90">
    <cfRule type="expression" dxfId="514" priority="108">
      <formula>$L90="BAJO"</formula>
    </cfRule>
    <cfRule type="expression" dxfId="513" priority="109">
      <formula>$L90="MEDIO"</formula>
    </cfRule>
    <cfRule type="expression" dxfId="512" priority="110">
      <formula>$L90="ALTO"</formula>
    </cfRule>
  </conditionalFormatting>
  <conditionalFormatting sqref="J9">
    <cfRule type="expression" dxfId="511" priority="253" stopIfTrue="1">
      <formula>$I11="Departamento de Jurídica"</formula>
    </cfRule>
    <cfRule type="expression" dxfId="510" priority="254">
      <formula>$I11="Departamento de Relaciones Públicas"</formula>
    </cfRule>
    <cfRule type="expression" dxfId="509" priority="255">
      <formula>$I11="Departamento de Planificación"</formula>
    </cfRule>
    <cfRule type="expression" dxfId="508" priority="256">
      <formula>$I11="Subdirector de Contabilidad"</formula>
    </cfRule>
    <cfRule type="expression" dxfId="507" priority="257">
      <formula>$I11="Subdirector Administrativo"</formula>
    </cfRule>
    <cfRule type="expression" dxfId="506" priority="258">
      <formula>$I11="Subdirector Académico"</formula>
    </cfRule>
    <cfRule type="expression" dxfId="505" priority="259">
      <formula>$I11="Subdirector de Investigación, Extensión y Educación Continua"</formula>
    </cfRule>
    <cfRule type="expression" dxfId="504" priority="260">
      <formula>$I11="Director"</formula>
    </cfRule>
  </conditionalFormatting>
  <conditionalFormatting sqref="L45:L48 L50:L51">
    <cfRule type="expression" dxfId="503" priority="79">
      <formula>$L45="BAJO"</formula>
    </cfRule>
    <cfRule type="expression" dxfId="502" priority="80">
      <formula>$L45="MEDIO"</formula>
    </cfRule>
    <cfRule type="expression" dxfId="501" priority="81">
      <formula>$L45="ALTO"</formula>
    </cfRule>
  </conditionalFormatting>
  <conditionalFormatting sqref="I48 I45:I46 I50:I51">
    <cfRule type="expression" dxfId="500" priority="82" stopIfTrue="1">
      <formula>$I45="Departamento de Jurídica"</formula>
    </cfRule>
    <cfRule type="expression" dxfId="499" priority="83">
      <formula>$I45="Departamento de Relaciones Públicas"</formula>
    </cfRule>
    <cfRule type="expression" dxfId="498" priority="84">
      <formula>$I45="Departamento de Planificación"</formula>
    </cfRule>
    <cfRule type="expression" dxfId="497" priority="85">
      <formula>$I45="Subdirector de Contabilidad"</formula>
    </cfRule>
    <cfRule type="expression" dxfId="496" priority="86">
      <formula>$I45="Subdirector Administrativo"</formula>
    </cfRule>
    <cfRule type="expression" dxfId="495" priority="87">
      <formula>$I45="Subdirector Académico"</formula>
    </cfRule>
    <cfRule type="expression" dxfId="494" priority="88">
      <formula>$I45="Subdirector de Investigación, Extensión y Educación Continua"</formula>
    </cfRule>
    <cfRule type="expression" dxfId="493" priority="89">
      <formula>$I45="Director"</formula>
    </cfRule>
  </conditionalFormatting>
  <conditionalFormatting sqref="L55:L58 L60:L61">
    <cfRule type="expression" dxfId="492" priority="68">
      <formula>$L55="BAJO"</formula>
    </cfRule>
    <cfRule type="expression" dxfId="491" priority="69">
      <formula>$L55="MEDIO"</formula>
    </cfRule>
    <cfRule type="expression" dxfId="490" priority="70">
      <formula>$L55="ALTO"</formula>
    </cfRule>
  </conditionalFormatting>
  <conditionalFormatting sqref="I58 I55:I56 I60:I61">
    <cfRule type="expression" dxfId="489" priority="71" stopIfTrue="1">
      <formula>$I55="Departamento de Jurídica"</formula>
    </cfRule>
    <cfRule type="expression" dxfId="488" priority="72">
      <formula>$I55="Departamento de Relaciones Públicas"</formula>
    </cfRule>
    <cfRule type="expression" dxfId="487" priority="73">
      <formula>$I55="Departamento de Planificación"</formula>
    </cfRule>
    <cfRule type="expression" dxfId="486" priority="74">
      <formula>$I55="Subdirector de Contabilidad"</formula>
    </cfRule>
    <cfRule type="expression" dxfId="485" priority="75">
      <formula>$I55="Subdirector Administrativo"</formula>
    </cfRule>
    <cfRule type="expression" dxfId="484" priority="76">
      <formula>$I55="Subdirector Académico"</formula>
    </cfRule>
    <cfRule type="expression" dxfId="483" priority="77">
      <formula>$I55="Subdirector de Investigación, Extensión y Educación Continua"</formula>
    </cfRule>
    <cfRule type="expression" dxfId="482" priority="78">
      <formula>$I55="Director"</formula>
    </cfRule>
  </conditionalFormatting>
  <conditionalFormatting sqref="L62:L67">
    <cfRule type="expression" dxfId="481" priority="57">
      <formula>$L62="BAJO"</formula>
    </cfRule>
    <cfRule type="expression" dxfId="480" priority="58">
      <formula>$L62="MEDIO"</formula>
    </cfRule>
    <cfRule type="expression" dxfId="479" priority="59">
      <formula>$L62="ALTO"</formula>
    </cfRule>
  </conditionalFormatting>
  <conditionalFormatting sqref="I65:I67 I62:I63">
    <cfRule type="expression" dxfId="478" priority="60" stopIfTrue="1">
      <formula>$I62="Departamento de Jurídica"</formula>
    </cfRule>
    <cfRule type="expression" dxfId="477" priority="61">
      <formula>$I62="Departamento de Relaciones Públicas"</formula>
    </cfRule>
    <cfRule type="expression" dxfId="476" priority="62">
      <formula>$I62="Departamento de Planificación"</formula>
    </cfRule>
    <cfRule type="expression" dxfId="475" priority="63">
      <formula>$I62="Subdirector de Contabilidad"</formula>
    </cfRule>
    <cfRule type="expression" dxfId="474" priority="64">
      <formula>$I62="Subdirector Administrativo"</formula>
    </cfRule>
    <cfRule type="expression" dxfId="473" priority="65">
      <formula>$I62="Subdirector Académico"</formula>
    </cfRule>
    <cfRule type="expression" dxfId="472" priority="66">
      <formula>$I62="Subdirector de Investigación, Extensión y Educación Continua"</formula>
    </cfRule>
    <cfRule type="expression" dxfId="471" priority="67">
      <formula>$I62="Director"</formula>
    </cfRule>
  </conditionalFormatting>
  <conditionalFormatting sqref="I75:I77 I80:I81">
    <cfRule type="expression" dxfId="470" priority="49" stopIfTrue="1">
      <formula>$I75="Departamento de Jurídica"</formula>
    </cfRule>
    <cfRule type="expression" dxfId="469" priority="50">
      <formula>$I75="Departamento de Relaciones Públicas"</formula>
    </cfRule>
    <cfRule type="expression" dxfId="468" priority="51">
      <formula>$I75="Departamento de Planificación"</formula>
    </cfRule>
    <cfRule type="expression" dxfId="467" priority="52">
      <formula>$I75="Subdirector de Contabilidad"</formula>
    </cfRule>
    <cfRule type="expression" dxfId="466" priority="53">
      <formula>$I75="Subdirector Administrativo"</formula>
    </cfRule>
    <cfRule type="expression" dxfId="465" priority="54">
      <formula>$I75="Subdirector Académico"</formula>
    </cfRule>
    <cfRule type="expression" dxfId="464" priority="55">
      <formula>$I75="Subdirector de Investigación, Extensión y Educación Continua"</formula>
    </cfRule>
    <cfRule type="expression" dxfId="463" priority="56">
      <formula>$I75="Director"</formula>
    </cfRule>
  </conditionalFormatting>
  <conditionalFormatting sqref="L75:L77 L80:L82">
    <cfRule type="expression" dxfId="462" priority="46">
      <formula>$L75="BAJO"</formula>
    </cfRule>
    <cfRule type="expression" dxfId="461" priority="47">
      <formula>$L75="MEDIO"</formula>
    </cfRule>
    <cfRule type="expression" dxfId="460" priority="48">
      <formula>$L75="ALTO"</formula>
    </cfRule>
  </conditionalFormatting>
  <conditionalFormatting sqref="I78">
    <cfRule type="expression" dxfId="459" priority="38" stopIfTrue="1">
      <formula>$I78="Departamento de Jurídica"</formula>
    </cfRule>
    <cfRule type="expression" dxfId="458" priority="39">
      <formula>$I78="Departamento de Relaciones Públicas"</formula>
    </cfRule>
    <cfRule type="expression" dxfId="457" priority="40">
      <formula>$I78="Departamento de Planificación"</formula>
    </cfRule>
    <cfRule type="expression" dxfId="456" priority="41">
      <formula>$I78="Subdirector de Contabilidad"</formula>
    </cfRule>
    <cfRule type="expression" dxfId="455" priority="42">
      <formula>$I78="Subdirector Administrativo"</formula>
    </cfRule>
    <cfRule type="expression" dxfId="454" priority="43">
      <formula>$I78="Subdirector Académico"</formula>
    </cfRule>
    <cfRule type="expression" dxfId="453" priority="44">
      <formula>$I78="Subdirector de Investigación, Extensión y Educación Continua"</formula>
    </cfRule>
    <cfRule type="expression" dxfId="452" priority="45">
      <formula>$I78="Director"</formula>
    </cfRule>
  </conditionalFormatting>
  <conditionalFormatting sqref="L78">
    <cfRule type="expression" dxfId="451" priority="35">
      <formula>$L78="BAJO"</formula>
    </cfRule>
    <cfRule type="expression" dxfId="450" priority="36">
      <formula>$L78="MEDIO"</formula>
    </cfRule>
    <cfRule type="expression" dxfId="449" priority="37">
      <formula>$L78="ALTO"</formula>
    </cfRule>
  </conditionalFormatting>
  <conditionalFormatting sqref="I79">
    <cfRule type="expression" dxfId="448" priority="27" stopIfTrue="1">
      <formula>$I79="Departamento de Jurídica"</formula>
    </cfRule>
    <cfRule type="expression" dxfId="447" priority="28">
      <formula>$I79="Departamento de Relaciones Públicas"</formula>
    </cfRule>
    <cfRule type="expression" dxfId="446" priority="29">
      <formula>$I79="Departamento de Planificación"</formula>
    </cfRule>
    <cfRule type="expression" dxfId="445" priority="30">
      <formula>$I79="Subdirector de Contabilidad"</formula>
    </cfRule>
    <cfRule type="expression" dxfId="444" priority="31">
      <formula>$I79="Subdirector Administrativo"</formula>
    </cfRule>
    <cfRule type="expression" dxfId="443" priority="32">
      <formula>$I79="Subdirector Académico"</formula>
    </cfRule>
    <cfRule type="expression" dxfId="442" priority="33">
      <formula>$I79="Subdirector de Investigación, Extensión y Educación Continua"</formula>
    </cfRule>
    <cfRule type="expression" dxfId="441" priority="34">
      <formula>$I79="Director"</formula>
    </cfRule>
  </conditionalFormatting>
  <conditionalFormatting sqref="L79">
    <cfRule type="expression" dxfId="440" priority="24">
      <formula>$L79="BAJO"</formula>
    </cfRule>
    <cfRule type="expression" dxfId="439" priority="25">
      <formula>$L79="MEDIO"</formula>
    </cfRule>
    <cfRule type="expression" dxfId="438" priority="26">
      <formula>$L79="ALTO"</formula>
    </cfRule>
  </conditionalFormatting>
  <conditionalFormatting sqref="D138 F138:K138">
    <cfRule type="expression" dxfId="437" priority="23">
      <formula>$E84="Dirección"</formula>
    </cfRule>
  </conditionalFormatting>
  <conditionalFormatting sqref="L49">
    <cfRule type="expression" dxfId="436" priority="12">
      <formula>$L49="BAJO"</formula>
    </cfRule>
    <cfRule type="expression" dxfId="435" priority="13">
      <formula>$L49="MEDIO"</formula>
    </cfRule>
    <cfRule type="expression" dxfId="434" priority="14">
      <formula>$L49="ALTO"</formula>
    </cfRule>
  </conditionalFormatting>
  <conditionalFormatting sqref="I49">
    <cfRule type="expression" dxfId="433" priority="15" stopIfTrue="1">
      <formula>$I49="Departamento de Jurídica"</formula>
    </cfRule>
    <cfRule type="expression" dxfId="432" priority="16">
      <formula>$I49="Departamento de Relaciones Públicas"</formula>
    </cfRule>
    <cfRule type="expression" dxfId="431" priority="17">
      <formula>$I49="Departamento de Planificación"</formula>
    </cfRule>
    <cfRule type="expression" dxfId="430" priority="18">
      <formula>$I49="Subdirector de Contabilidad"</formula>
    </cfRule>
    <cfRule type="expression" dxfId="429" priority="19">
      <formula>$I49="Subdirector Administrativo"</formula>
    </cfRule>
    <cfRule type="expression" dxfId="428" priority="20">
      <formula>$I49="Subdirector Académico"</formula>
    </cfRule>
    <cfRule type="expression" dxfId="427" priority="21">
      <formula>$I49="Subdirector de Investigación, Extensión y Educación Continua"</formula>
    </cfRule>
    <cfRule type="expression" dxfId="426" priority="22">
      <formula>$I49="Director"</formula>
    </cfRule>
  </conditionalFormatting>
  <conditionalFormatting sqref="L59">
    <cfRule type="expression" dxfId="425" priority="1">
      <formula>$L59="BAJO"</formula>
    </cfRule>
    <cfRule type="expression" dxfId="424" priority="2">
      <formula>$L59="MEDIO"</formula>
    </cfRule>
    <cfRule type="expression" dxfId="423" priority="3">
      <formula>$L59="ALTO"</formula>
    </cfRule>
  </conditionalFormatting>
  <conditionalFormatting sqref="I59">
    <cfRule type="expression" dxfId="422" priority="4" stopIfTrue="1">
      <formula>$I59="Departamento de Jurídica"</formula>
    </cfRule>
    <cfRule type="expression" dxfId="421" priority="5">
      <formula>$I59="Departamento de Relaciones Públicas"</formula>
    </cfRule>
    <cfRule type="expression" dxfId="420" priority="6">
      <formula>$I59="Departamento de Planificación"</formula>
    </cfRule>
    <cfRule type="expression" dxfId="419" priority="7">
      <formula>$I59="Subdirector de Contabilidad"</formula>
    </cfRule>
    <cfRule type="expression" dxfId="418" priority="8">
      <formula>$I59="Subdirector Administrativo"</formula>
    </cfRule>
    <cfRule type="expression" dxfId="417" priority="9">
      <formula>$I59="Subdirector Académico"</formula>
    </cfRule>
    <cfRule type="expression" dxfId="416" priority="10">
      <formula>$I59="Subdirector de Investigación, Extensión y Educación Continua"</formula>
    </cfRule>
    <cfRule type="expression" dxfId="415" priority="11">
      <formula>$I59="Director"</formula>
    </cfRule>
  </conditionalFormatting>
  <printOptions horizontalCentered="1"/>
  <pageMargins left="1" right="1" top="1" bottom="1" header="0.5" footer="0.5"/>
  <pageSetup scale="47" orientation="landscape" r:id="rId1"/>
  <rowBreaks count="7" manualBreakCount="7">
    <brk id="13" max="13" man="1"/>
    <brk id="24" max="13" man="1"/>
    <brk id="36" max="13" man="1"/>
    <brk id="69" max="13" man="1"/>
    <brk id="83" max="13" man="1"/>
    <brk id="96" max="13" man="1"/>
    <brk id="10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view="pageBreakPreview" topLeftCell="A100" zoomScale="90" zoomScaleNormal="112" zoomScaleSheetLayoutView="90" workbookViewId="0">
      <selection activeCell="E18" sqref="E18"/>
    </sheetView>
  </sheetViews>
  <sheetFormatPr baseColWidth="10" defaultRowHeight="15" x14ac:dyDescent="0.25"/>
  <cols>
    <col min="1" max="1" width="4" customWidth="1"/>
    <col min="2" max="2" width="13.85546875" style="14" customWidth="1"/>
    <col min="3" max="3" width="14.42578125" customWidth="1"/>
    <col min="4" max="4" width="5.85546875" customWidth="1"/>
    <col min="5" max="5" width="22.28515625" customWidth="1"/>
    <col min="6" max="6" width="12.5703125" customWidth="1"/>
    <col min="7" max="7" width="15.5703125" style="1" customWidth="1"/>
    <col min="8" max="8" width="11.7109375" style="2" customWidth="1"/>
    <col min="9" max="10" width="15.42578125" style="2" customWidth="1"/>
    <col min="11" max="11" width="14" style="2" customWidth="1"/>
    <col min="12" max="12" width="2.28515625" style="2" customWidth="1"/>
    <col min="13" max="13" width="14.5703125" style="2" customWidth="1"/>
    <col min="14" max="14" width="17.7109375" style="2" customWidth="1"/>
  </cols>
  <sheetData>
    <row r="1" spans="1:15" ht="144.7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4.2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13" t="s">
        <v>40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</row>
    <row r="5" spans="1:15" s="15" customFormat="1" x14ac:dyDescent="0.25">
      <c r="A5" s="339" t="s">
        <v>163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</row>
    <row r="6" spans="1:15" s="15" customFormat="1" x14ac:dyDescent="0.25">
      <c r="A6" s="340" t="s">
        <v>176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6.25" customHeight="1" x14ac:dyDescent="0.25">
      <c r="A7" s="287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198</v>
      </c>
      <c r="M7" s="284" t="s">
        <v>199</v>
      </c>
      <c r="N7" s="284" t="s">
        <v>3</v>
      </c>
    </row>
    <row r="8" spans="1:15" s="15" customFormat="1" ht="73.5" customHeight="1" x14ac:dyDescent="0.25">
      <c r="A8" s="287"/>
      <c r="B8" s="337"/>
      <c r="C8" s="75" t="s">
        <v>36</v>
      </c>
      <c r="D8" s="75" t="s">
        <v>43</v>
      </c>
      <c r="E8" s="75" t="s">
        <v>37</v>
      </c>
      <c r="F8" s="75" t="s">
        <v>5</v>
      </c>
      <c r="G8" s="67" t="s">
        <v>6</v>
      </c>
      <c r="H8" s="75" t="s">
        <v>7</v>
      </c>
      <c r="I8" s="75" t="s">
        <v>8</v>
      </c>
      <c r="J8" s="75" t="s">
        <v>188</v>
      </c>
      <c r="K8" s="337"/>
      <c r="L8" s="348"/>
      <c r="M8" s="337"/>
      <c r="N8" s="337"/>
    </row>
    <row r="9" spans="1:15" s="15" customFormat="1" ht="48" customHeight="1" x14ac:dyDescent="0.25">
      <c r="A9" s="335"/>
      <c r="B9" s="277" t="s">
        <v>177</v>
      </c>
      <c r="C9" s="280" t="s">
        <v>185</v>
      </c>
      <c r="D9" s="280">
        <v>1</v>
      </c>
      <c r="E9" s="77" t="s">
        <v>186</v>
      </c>
      <c r="F9" s="277" t="s">
        <v>204</v>
      </c>
      <c r="G9" s="309">
        <v>5000</v>
      </c>
      <c r="H9" s="277" t="s">
        <v>208</v>
      </c>
      <c r="I9" s="279" t="s">
        <v>89</v>
      </c>
      <c r="J9" s="334" t="s">
        <v>105</v>
      </c>
      <c r="K9" s="280" t="s">
        <v>205</v>
      </c>
      <c r="L9" s="273" t="s">
        <v>201</v>
      </c>
      <c r="M9" s="296" t="s">
        <v>147</v>
      </c>
      <c r="N9" s="277" t="s">
        <v>443</v>
      </c>
    </row>
    <row r="10" spans="1:15" s="15" customFormat="1" ht="38.25" customHeight="1" x14ac:dyDescent="0.25">
      <c r="A10" s="336"/>
      <c r="B10" s="277"/>
      <c r="C10" s="280"/>
      <c r="D10" s="280"/>
      <c r="E10" s="77" t="s">
        <v>135</v>
      </c>
      <c r="F10" s="277"/>
      <c r="G10" s="309"/>
      <c r="H10" s="277"/>
      <c r="I10" s="279"/>
      <c r="J10" s="334"/>
      <c r="K10" s="280"/>
      <c r="L10" s="273"/>
      <c r="M10" s="296"/>
      <c r="N10" s="277"/>
    </row>
    <row r="11" spans="1:15" s="15" customFormat="1" ht="81.75" customHeight="1" x14ac:dyDescent="0.25">
      <c r="A11" s="336"/>
      <c r="B11" s="277"/>
      <c r="C11" s="280"/>
      <c r="D11" s="280"/>
      <c r="E11" s="77" t="s">
        <v>133</v>
      </c>
      <c r="F11" s="277" t="s">
        <v>21</v>
      </c>
      <c r="G11" s="309"/>
      <c r="H11" s="277"/>
      <c r="I11" s="279" t="s">
        <v>105</v>
      </c>
      <c r="J11" s="334" t="s">
        <v>203</v>
      </c>
      <c r="K11" s="77" t="s">
        <v>206</v>
      </c>
      <c r="L11" s="273"/>
      <c r="M11" s="296"/>
      <c r="N11" s="277"/>
    </row>
    <row r="12" spans="1:15" s="15" customFormat="1" ht="51" customHeight="1" x14ac:dyDescent="0.25">
      <c r="A12" s="336"/>
      <c r="B12" s="277"/>
      <c r="C12" s="280"/>
      <c r="D12" s="280"/>
      <c r="E12" s="77" t="s">
        <v>136</v>
      </c>
      <c r="F12" s="277"/>
      <c r="G12" s="309"/>
      <c r="H12" s="277"/>
      <c r="I12" s="279"/>
      <c r="J12" s="334"/>
      <c r="K12" s="77" t="s">
        <v>207</v>
      </c>
      <c r="L12" s="273"/>
      <c r="M12" s="296"/>
      <c r="N12" s="277"/>
    </row>
    <row r="13" spans="1:15" s="15" customFormat="1" ht="56.25" customHeight="1" x14ac:dyDescent="0.25">
      <c r="A13" s="336"/>
      <c r="B13" s="277"/>
      <c r="C13" s="280"/>
      <c r="D13" s="280"/>
      <c r="E13" s="77" t="s">
        <v>137</v>
      </c>
      <c r="F13" s="76" t="s">
        <v>204</v>
      </c>
      <c r="G13" s="309"/>
      <c r="H13" s="277"/>
      <c r="I13" s="82" t="s">
        <v>89</v>
      </c>
      <c r="J13" s="50" t="s">
        <v>105</v>
      </c>
      <c r="K13" s="77" t="s">
        <v>205</v>
      </c>
      <c r="L13" s="273"/>
      <c r="M13" s="296"/>
      <c r="N13" s="277"/>
    </row>
    <row r="14" spans="1:15" s="15" customFormat="1" ht="37.5" customHeight="1" x14ac:dyDescent="0.25">
      <c r="A14" s="336"/>
      <c r="B14" s="277"/>
      <c r="C14" s="280"/>
      <c r="D14" s="280"/>
      <c r="E14" s="77" t="s">
        <v>138</v>
      </c>
      <c r="F14" s="76" t="s">
        <v>143</v>
      </c>
      <c r="G14" s="309"/>
      <c r="H14" s="277"/>
      <c r="I14" s="279" t="s">
        <v>105</v>
      </c>
      <c r="J14" s="334" t="s">
        <v>203</v>
      </c>
      <c r="K14" s="77" t="s">
        <v>209</v>
      </c>
      <c r="L14" s="273"/>
      <c r="M14" s="296"/>
      <c r="N14" s="277"/>
    </row>
    <row r="15" spans="1:15" s="15" customFormat="1" ht="30" customHeight="1" x14ac:dyDescent="0.25">
      <c r="A15" s="336"/>
      <c r="B15" s="277"/>
      <c r="C15" s="280"/>
      <c r="D15" s="280"/>
      <c r="E15" s="54" t="s">
        <v>139</v>
      </c>
      <c r="F15" s="76" t="s">
        <v>143</v>
      </c>
      <c r="G15" s="309"/>
      <c r="H15" s="277"/>
      <c r="I15" s="279"/>
      <c r="J15" s="334"/>
      <c r="K15" s="77" t="s">
        <v>210</v>
      </c>
      <c r="L15" s="273"/>
      <c r="M15" s="296"/>
      <c r="N15" s="277"/>
    </row>
    <row r="16" spans="1:15" s="15" customFormat="1" ht="46.5" customHeight="1" x14ac:dyDescent="0.25">
      <c r="A16" s="336"/>
      <c r="B16" s="277"/>
      <c r="C16" s="280"/>
      <c r="D16" s="280"/>
      <c r="E16" s="54" t="s">
        <v>140</v>
      </c>
      <c r="F16" s="76" t="s">
        <v>144</v>
      </c>
      <c r="G16" s="309"/>
      <c r="H16" s="277"/>
      <c r="I16" s="279"/>
      <c r="J16" s="334"/>
      <c r="K16" s="77" t="s">
        <v>211</v>
      </c>
      <c r="L16" s="273"/>
      <c r="M16" s="296"/>
      <c r="N16" s="277"/>
    </row>
    <row r="17" spans="1:14" s="15" customFormat="1" ht="48.75" customHeight="1" x14ac:dyDescent="0.25">
      <c r="A17" s="336"/>
      <c r="B17" s="277"/>
      <c r="C17" s="280"/>
      <c r="D17" s="280"/>
      <c r="E17" s="54" t="s">
        <v>141</v>
      </c>
      <c r="F17" s="76" t="s">
        <v>144</v>
      </c>
      <c r="G17" s="309"/>
      <c r="H17" s="277"/>
      <c r="I17" s="279"/>
      <c r="J17" s="334"/>
      <c r="K17" s="77" t="s">
        <v>212</v>
      </c>
      <c r="L17" s="273"/>
      <c r="M17" s="296"/>
      <c r="N17" s="277"/>
    </row>
    <row r="18" spans="1:14" s="15" customFormat="1" ht="30" customHeight="1" x14ac:dyDescent="0.25">
      <c r="A18" s="336"/>
      <c r="B18" s="271"/>
      <c r="C18" s="292"/>
      <c r="D18" s="292"/>
      <c r="E18" s="49" t="s">
        <v>187</v>
      </c>
      <c r="F18" s="74" t="s">
        <v>145</v>
      </c>
      <c r="G18" s="290"/>
      <c r="H18" s="271"/>
      <c r="I18" s="78" t="s">
        <v>110</v>
      </c>
      <c r="J18" s="51" t="s">
        <v>89</v>
      </c>
      <c r="K18" s="79" t="s">
        <v>213</v>
      </c>
      <c r="L18" s="301"/>
      <c r="M18" s="331"/>
      <c r="N18" s="271"/>
    </row>
    <row r="19" spans="1:14" s="15" customFormat="1" ht="51.75" customHeight="1" x14ac:dyDescent="0.25">
      <c r="A19" s="336"/>
      <c r="B19" s="277" t="s">
        <v>177</v>
      </c>
      <c r="C19" s="280" t="s">
        <v>132</v>
      </c>
      <c r="D19" s="280">
        <v>1</v>
      </c>
      <c r="E19" s="212" t="s">
        <v>134</v>
      </c>
      <c r="F19" s="277" t="s">
        <v>204</v>
      </c>
      <c r="G19" s="309">
        <v>5000</v>
      </c>
      <c r="H19" s="277" t="s">
        <v>74</v>
      </c>
      <c r="I19" s="279" t="s">
        <v>89</v>
      </c>
      <c r="J19" s="334" t="s">
        <v>105</v>
      </c>
      <c r="K19" s="280" t="s">
        <v>205</v>
      </c>
      <c r="L19" s="273" t="s">
        <v>201</v>
      </c>
      <c r="M19" s="296" t="s">
        <v>147</v>
      </c>
      <c r="N19" s="277" t="s">
        <v>443</v>
      </c>
    </row>
    <row r="20" spans="1:14" s="15" customFormat="1" ht="48" customHeight="1" x14ac:dyDescent="0.25">
      <c r="A20" s="336"/>
      <c r="B20" s="277"/>
      <c r="C20" s="280"/>
      <c r="D20" s="280"/>
      <c r="E20" s="212" t="s">
        <v>135</v>
      </c>
      <c r="F20" s="277"/>
      <c r="G20" s="309"/>
      <c r="H20" s="277"/>
      <c r="I20" s="279"/>
      <c r="J20" s="334"/>
      <c r="K20" s="280"/>
      <c r="L20" s="273"/>
      <c r="M20" s="296"/>
      <c r="N20" s="277"/>
    </row>
    <row r="21" spans="1:14" s="15" customFormat="1" ht="49.5" customHeight="1" x14ac:dyDescent="0.25">
      <c r="A21" s="336"/>
      <c r="B21" s="277"/>
      <c r="C21" s="280"/>
      <c r="D21" s="280"/>
      <c r="E21" s="212" t="s">
        <v>133</v>
      </c>
      <c r="F21" s="277" t="s">
        <v>21</v>
      </c>
      <c r="G21" s="309"/>
      <c r="H21" s="277"/>
      <c r="I21" s="279" t="s">
        <v>105</v>
      </c>
      <c r="J21" s="334" t="s">
        <v>203</v>
      </c>
      <c r="K21" s="212" t="s">
        <v>206</v>
      </c>
      <c r="L21" s="273"/>
      <c r="M21" s="296"/>
      <c r="N21" s="277"/>
    </row>
    <row r="22" spans="1:14" s="15" customFormat="1" ht="53.25" customHeight="1" x14ac:dyDescent="0.25">
      <c r="A22" s="336"/>
      <c r="B22" s="277"/>
      <c r="C22" s="280"/>
      <c r="D22" s="280"/>
      <c r="E22" s="212" t="s">
        <v>136</v>
      </c>
      <c r="F22" s="277"/>
      <c r="G22" s="309"/>
      <c r="H22" s="277"/>
      <c r="I22" s="279"/>
      <c r="J22" s="334"/>
      <c r="K22" s="212" t="s">
        <v>207</v>
      </c>
      <c r="L22" s="273"/>
      <c r="M22" s="296"/>
      <c r="N22" s="277"/>
    </row>
    <row r="23" spans="1:14" s="15" customFormat="1" ht="56.25" customHeight="1" x14ac:dyDescent="0.25">
      <c r="A23" s="336"/>
      <c r="B23" s="277"/>
      <c r="C23" s="280"/>
      <c r="D23" s="280"/>
      <c r="E23" s="212" t="s">
        <v>137</v>
      </c>
      <c r="F23" s="210" t="s">
        <v>204</v>
      </c>
      <c r="G23" s="309"/>
      <c r="H23" s="277"/>
      <c r="I23" s="211" t="s">
        <v>89</v>
      </c>
      <c r="J23" s="214" t="s">
        <v>105</v>
      </c>
      <c r="K23" s="212" t="s">
        <v>205</v>
      </c>
      <c r="L23" s="273"/>
      <c r="M23" s="296"/>
      <c r="N23" s="277"/>
    </row>
    <row r="24" spans="1:14" s="15" customFormat="1" ht="48.75" customHeight="1" x14ac:dyDescent="0.25">
      <c r="A24" s="336"/>
      <c r="B24" s="277"/>
      <c r="C24" s="280"/>
      <c r="D24" s="280"/>
      <c r="E24" s="212" t="s">
        <v>138</v>
      </c>
      <c r="F24" s="210" t="s">
        <v>143</v>
      </c>
      <c r="G24" s="309"/>
      <c r="H24" s="277"/>
      <c r="I24" s="279" t="s">
        <v>105</v>
      </c>
      <c r="J24" s="334" t="s">
        <v>203</v>
      </c>
      <c r="K24" s="212" t="s">
        <v>209</v>
      </c>
      <c r="L24" s="273"/>
      <c r="M24" s="296"/>
      <c r="N24" s="277"/>
    </row>
    <row r="25" spans="1:14" s="15" customFormat="1" ht="33" customHeight="1" x14ac:dyDescent="0.25">
      <c r="A25" s="336"/>
      <c r="B25" s="277"/>
      <c r="C25" s="280"/>
      <c r="D25" s="280"/>
      <c r="E25" s="215" t="s">
        <v>139</v>
      </c>
      <c r="F25" s="210" t="s">
        <v>143</v>
      </c>
      <c r="G25" s="309"/>
      <c r="H25" s="277"/>
      <c r="I25" s="279"/>
      <c r="J25" s="334"/>
      <c r="K25" s="212" t="s">
        <v>210</v>
      </c>
      <c r="L25" s="273"/>
      <c r="M25" s="296"/>
      <c r="N25" s="277"/>
    </row>
    <row r="26" spans="1:14" s="15" customFormat="1" ht="49.5" customHeight="1" x14ac:dyDescent="0.25">
      <c r="A26" s="336"/>
      <c r="B26" s="277"/>
      <c r="C26" s="280"/>
      <c r="D26" s="280"/>
      <c r="E26" s="215" t="s">
        <v>140</v>
      </c>
      <c r="F26" s="210" t="s">
        <v>144</v>
      </c>
      <c r="G26" s="309"/>
      <c r="H26" s="277"/>
      <c r="I26" s="279"/>
      <c r="J26" s="334"/>
      <c r="K26" s="212" t="s">
        <v>211</v>
      </c>
      <c r="L26" s="273"/>
      <c r="M26" s="296"/>
      <c r="N26" s="277"/>
    </row>
    <row r="27" spans="1:14" s="15" customFormat="1" ht="45" customHeight="1" x14ac:dyDescent="0.25">
      <c r="A27" s="336"/>
      <c r="B27" s="277"/>
      <c r="C27" s="280"/>
      <c r="D27" s="280"/>
      <c r="E27" s="215" t="s">
        <v>141</v>
      </c>
      <c r="F27" s="210" t="s">
        <v>144</v>
      </c>
      <c r="G27" s="309"/>
      <c r="H27" s="277"/>
      <c r="I27" s="279"/>
      <c r="J27" s="334"/>
      <c r="K27" s="212" t="s">
        <v>212</v>
      </c>
      <c r="L27" s="273"/>
      <c r="M27" s="296"/>
      <c r="N27" s="277"/>
    </row>
    <row r="28" spans="1:14" s="15" customFormat="1" ht="44.25" customHeight="1" x14ac:dyDescent="0.25">
      <c r="A28" s="336"/>
      <c r="B28" s="277"/>
      <c r="C28" s="280"/>
      <c r="D28" s="280"/>
      <c r="E28" s="215" t="s">
        <v>142</v>
      </c>
      <c r="F28" s="210" t="s">
        <v>145</v>
      </c>
      <c r="G28" s="309"/>
      <c r="H28" s="277"/>
      <c r="I28" s="211" t="s">
        <v>110</v>
      </c>
      <c r="J28" s="214" t="s">
        <v>89</v>
      </c>
      <c r="K28" s="212" t="s">
        <v>213</v>
      </c>
      <c r="L28" s="273"/>
      <c r="M28" s="296"/>
      <c r="N28" s="277"/>
    </row>
    <row r="29" spans="1:14" s="15" customFormat="1" ht="51.75" customHeight="1" x14ac:dyDescent="0.25">
      <c r="A29" s="336"/>
      <c r="B29" s="276" t="s">
        <v>177</v>
      </c>
      <c r="C29" s="293" t="s">
        <v>148</v>
      </c>
      <c r="D29" s="293">
        <v>1</v>
      </c>
      <c r="E29" s="213" t="s">
        <v>149</v>
      </c>
      <c r="F29" s="272" t="s">
        <v>204</v>
      </c>
      <c r="G29" s="308">
        <v>5000</v>
      </c>
      <c r="H29" s="272" t="s">
        <v>146</v>
      </c>
      <c r="I29" s="306" t="s">
        <v>89</v>
      </c>
      <c r="J29" s="330" t="s">
        <v>105</v>
      </c>
      <c r="K29" s="293" t="s">
        <v>205</v>
      </c>
      <c r="L29" s="303" t="s">
        <v>200</v>
      </c>
      <c r="M29" s="333" t="s">
        <v>147</v>
      </c>
      <c r="N29" s="272" t="s">
        <v>442</v>
      </c>
    </row>
    <row r="30" spans="1:14" s="15" customFormat="1" ht="48" customHeight="1" x14ac:dyDescent="0.25">
      <c r="A30" s="336"/>
      <c r="B30" s="276"/>
      <c r="C30" s="280"/>
      <c r="D30" s="280"/>
      <c r="E30" s="77" t="s">
        <v>135</v>
      </c>
      <c r="F30" s="277"/>
      <c r="G30" s="309"/>
      <c r="H30" s="277"/>
      <c r="I30" s="279"/>
      <c r="J30" s="334"/>
      <c r="K30" s="280"/>
      <c r="L30" s="303"/>
      <c r="M30" s="296"/>
      <c r="N30" s="277"/>
    </row>
    <row r="31" spans="1:14" s="15" customFormat="1" ht="49.5" customHeight="1" x14ac:dyDescent="0.25">
      <c r="A31" s="336"/>
      <c r="B31" s="276"/>
      <c r="C31" s="280"/>
      <c r="D31" s="280"/>
      <c r="E31" s="77" t="s">
        <v>133</v>
      </c>
      <c r="F31" s="277" t="s">
        <v>21</v>
      </c>
      <c r="G31" s="309"/>
      <c r="H31" s="277"/>
      <c r="I31" s="279" t="s">
        <v>105</v>
      </c>
      <c r="J31" s="334" t="s">
        <v>203</v>
      </c>
      <c r="K31" s="77" t="s">
        <v>206</v>
      </c>
      <c r="L31" s="303"/>
      <c r="M31" s="296"/>
      <c r="N31" s="277"/>
    </row>
    <row r="32" spans="1:14" s="15" customFormat="1" ht="53.25" customHeight="1" x14ac:dyDescent="0.25">
      <c r="A32" s="336"/>
      <c r="B32" s="276"/>
      <c r="C32" s="280"/>
      <c r="D32" s="280"/>
      <c r="E32" s="77" t="s">
        <v>136</v>
      </c>
      <c r="F32" s="277"/>
      <c r="G32" s="309"/>
      <c r="H32" s="277"/>
      <c r="I32" s="279"/>
      <c r="J32" s="334"/>
      <c r="K32" s="77" t="s">
        <v>207</v>
      </c>
      <c r="L32" s="303"/>
      <c r="M32" s="296"/>
      <c r="N32" s="277"/>
    </row>
    <row r="33" spans="1:14" s="15" customFormat="1" ht="56.25" customHeight="1" x14ac:dyDescent="0.25">
      <c r="A33" s="336"/>
      <c r="B33" s="276"/>
      <c r="C33" s="280"/>
      <c r="D33" s="280"/>
      <c r="E33" s="77" t="s">
        <v>137</v>
      </c>
      <c r="F33" s="76" t="s">
        <v>204</v>
      </c>
      <c r="G33" s="309"/>
      <c r="H33" s="277"/>
      <c r="I33" s="82" t="s">
        <v>89</v>
      </c>
      <c r="J33" s="50" t="s">
        <v>105</v>
      </c>
      <c r="K33" s="77" t="s">
        <v>205</v>
      </c>
      <c r="L33" s="303"/>
      <c r="M33" s="296"/>
      <c r="N33" s="277"/>
    </row>
    <row r="34" spans="1:14" s="15" customFormat="1" ht="48.75" customHeight="1" x14ac:dyDescent="0.25">
      <c r="A34" s="336"/>
      <c r="B34" s="276"/>
      <c r="C34" s="280"/>
      <c r="D34" s="280"/>
      <c r="E34" s="77" t="s">
        <v>138</v>
      </c>
      <c r="F34" s="76" t="s">
        <v>143</v>
      </c>
      <c r="G34" s="309"/>
      <c r="H34" s="277"/>
      <c r="I34" s="279" t="s">
        <v>105</v>
      </c>
      <c r="J34" s="334" t="s">
        <v>203</v>
      </c>
      <c r="K34" s="77" t="s">
        <v>209</v>
      </c>
      <c r="L34" s="303"/>
      <c r="M34" s="296"/>
      <c r="N34" s="277"/>
    </row>
    <row r="35" spans="1:14" s="15" customFormat="1" ht="33" customHeight="1" x14ac:dyDescent="0.25">
      <c r="A35" s="336"/>
      <c r="B35" s="276"/>
      <c r="C35" s="280"/>
      <c r="D35" s="280"/>
      <c r="E35" s="54" t="s">
        <v>139</v>
      </c>
      <c r="F35" s="76" t="s">
        <v>143</v>
      </c>
      <c r="G35" s="309"/>
      <c r="H35" s="277"/>
      <c r="I35" s="279"/>
      <c r="J35" s="334"/>
      <c r="K35" s="77" t="s">
        <v>210</v>
      </c>
      <c r="L35" s="303"/>
      <c r="M35" s="296"/>
      <c r="N35" s="277"/>
    </row>
    <row r="36" spans="1:14" s="15" customFormat="1" ht="32.25" customHeight="1" x14ac:dyDescent="0.25">
      <c r="A36" s="336"/>
      <c r="B36" s="276"/>
      <c r="C36" s="280"/>
      <c r="D36" s="280"/>
      <c r="E36" s="54" t="s">
        <v>140</v>
      </c>
      <c r="F36" s="76" t="s">
        <v>144</v>
      </c>
      <c r="G36" s="309"/>
      <c r="H36" s="277"/>
      <c r="I36" s="279"/>
      <c r="J36" s="334"/>
      <c r="K36" s="77" t="s">
        <v>211</v>
      </c>
      <c r="L36" s="303"/>
      <c r="M36" s="296"/>
      <c r="N36" s="277"/>
    </row>
    <row r="37" spans="1:14" s="15" customFormat="1" ht="45" customHeight="1" x14ac:dyDescent="0.25">
      <c r="A37" s="336"/>
      <c r="B37" s="276"/>
      <c r="C37" s="280"/>
      <c r="D37" s="280"/>
      <c r="E37" s="54" t="s">
        <v>141</v>
      </c>
      <c r="F37" s="76" t="s">
        <v>144</v>
      </c>
      <c r="G37" s="309"/>
      <c r="H37" s="277"/>
      <c r="I37" s="279"/>
      <c r="J37" s="334"/>
      <c r="K37" s="77" t="s">
        <v>212</v>
      </c>
      <c r="L37" s="303"/>
      <c r="M37" s="296"/>
      <c r="N37" s="277"/>
    </row>
    <row r="38" spans="1:14" s="15" customFormat="1" ht="44.25" customHeight="1" x14ac:dyDescent="0.25">
      <c r="A38" s="350"/>
      <c r="B38" s="272"/>
      <c r="C38" s="280"/>
      <c r="D38" s="280"/>
      <c r="E38" s="54" t="s">
        <v>142</v>
      </c>
      <c r="F38" s="74" t="s">
        <v>145</v>
      </c>
      <c r="G38" s="309"/>
      <c r="H38" s="277"/>
      <c r="I38" s="78" t="s">
        <v>110</v>
      </c>
      <c r="J38" s="51" t="s">
        <v>89</v>
      </c>
      <c r="K38" s="79" t="s">
        <v>213</v>
      </c>
      <c r="L38" s="302"/>
      <c r="M38" s="331"/>
      <c r="N38" s="271"/>
    </row>
    <row r="39" spans="1:14" s="45" customFormat="1" ht="14.25" customHeight="1" x14ac:dyDescent="0.25">
      <c r="A39" s="285" t="s">
        <v>53</v>
      </c>
      <c r="B39" s="338"/>
      <c r="C39" s="338"/>
      <c r="D39" s="338"/>
      <c r="E39" s="338"/>
      <c r="F39" s="338"/>
      <c r="G39" s="152">
        <f>G9+G19+G29</f>
        <v>15000</v>
      </c>
      <c r="H39" s="41"/>
      <c r="I39" s="11"/>
      <c r="J39" s="11"/>
      <c r="K39" s="17"/>
      <c r="L39" s="17"/>
      <c r="M39" s="17"/>
      <c r="N39" s="10"/>
    </row>
    <row r="40" spans="1:14" s="45" customFormat="1" ht="14.25" customHeight="1" x14ac:dyDescent="0.25">
      <c r="A40" s="48"/>
      <c r="B40" s="48"/>
      <c r="C40" s="48"/>
      <c r="D40" s="48"/>
      <c r="E40" s="48"/>
      <c r="F40" s="48"/>
      <c r="G40" s="40"/>
      <c r="H40" s="41"/>
      <c r="I40" s="11"/>
      <c r="J40" s="11"/>
      <c r="K40" s="17"/>
      <c r="L40" s="17"/>
      <c r="M40" s="17"/>
      <c r="N40" s="10"/>
    </row>
    <row r="41" spans="1:14" s="15" customFormat="1" x14ac:dyDescent="0.25">
      <c r="A41" s="313" t="s">
        <v>40</v>
      </c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</row>
    <row r="42" spans="1:14" s="15" customFormat="1" x14ac:dyDescent="0.25">
      <c r="A42" s="339" t="s">
        <v>245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 s="15" customFormat="1" x14ac:dyDescent="0.25">
      <c r="A43" s="340" t="s">
        <v>214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2"/>
    </row>
    <row r="44" spans="1:14" s="15" customFormat="1" ht="26.25" customHeight="1" x14ac:dyDescent="0.25">
      <c r="A44" s="287" t="s">
        <v>4</v>
      </c>
      <c r="B44" s="284" t="s">
        <v>41</v>
      </c>
      <c r="C44" s="310" t="s">
        <v>0</v>
      </c>
      <c r="D44" s="311"/>
      <c r="E44" s="311"/>
      <c r="F44" s="311"/>
      <c r="G44" s="311"/>
      <c r="H44" s="311"/>
      <c r="I44" s="311"/>
      <c r="J44" s="312"/>
      <c r="K44" s="284" t="s">
        <v>1</v>
      </c>
      <c r="L44" s="351" t="s">
        <v>198</v>
      </c>
      <c r="M44" s="284" t="s">
        <v>199</v>
      </c>
      <c r="N44" s="284" t="s">
        <v>3</v>
      </c>
    </row>
    <row r="45" spans="1:14" s="15" customFormat="1" ht="73.5" customHeight="1" x14ac:dyDescent="0.25">
      <c r="A45" s="287"/>
      <c r="B45" s="337"/>
      <c r="C45" s="83" t="s">
        <v>36</v>
      </c>
      <c r="D45" s="83" t="s">
        <v>43</v>
      </c>
      <c r="E45" s="83" t="s">
        <v>37</v>
      </c>
      <c r="F45" s="83" t="s">
        <v>5</v>
      </c>
      <c r="G45" s="67" t="s">
        <v>6</v>
      </c>
      <c r="H45" s="83" t="s">
        <v>7</v>
      </c>
      <c r="I45" s="83" t="s">
        <v>8</v>
      </c>
      <c r="J45" s="83" t="s">
        <v>188</v>
      </c>
      <c r="K45" s="337"/>
      <c r="L45" s="352"/>
      <c r="M45" s="337"/>
      <c r="N45" s="337"/>
    </row>
    <row r="46" spans="1:14" s="15" customFormat="1" ht="48" customHeight="1" x14ac:dyDescent="0.25">
      <c r="A46" s="335">
        <v>2.1</v>
      </c>
      <c r="B46" s="277" t="s">
        <v>177</v>
      </c>
      <c r="C46" s="280" t="s">
        <v>215</v>
      </c>
      <c r="D46" s="88">
        <v>1</v>
      </c>
      <c r="E46" s="84" t="s">
        <v>216</v>
      </c>
      <c r="F46" s="86" t="s">
        <v>21</v>
      </c>
      <c r="G46" s="309">
        <v>0</v>
      </c>
      <c r="H46" s="277" t="s">
        <v>146</v>
      </c>
      <c r="I46" s="304" t="s">
        <v>105</v>
      </c>
      <c r="J46" s="328" t="s">
        <v>222</v>
      </c>
      <c r="K46" s="8" t="s">
        <v>223</v>
      </c>
      <c r="L46" s="273" t="s">
        <v>201</v>
      </c>
      <c r="M46" s="296" t="s">
        <v>229</v>
      </c>
      <c r="N46" s="277" t="s">
        <v>12</v>
      </c>
    </row>
    <row r="47" spans="1:14" s="15" customFormat="1" ht="54" customHeight="1" x14ac:dyDescent="0.25">
      <c r="A47" s="336"/>
      <c r="B47" s="277"/>
      <c r="C47" s="280"/>
      <c r="D47" s="88">
        <v>0.4</v>
      </c>
      <c r="E47" s="84" t="s">
        <v>217</v>
      </c>
      <c r="F47" s="86" t="s">
        <v>21</v>
      </c>
      <c r="G47" s="309"/>
      <c r="H47" s="277"/>
      <c r="I47" s="305"/>
      <c r="J47" s="329"/>
      <c r="K47" s="8" t="s">
        <v>224</v>
      </c>
      <c r="L47" s="273"/>
      <c r="M47" s="296"/>
      <c r="N47" s="277"/>
    </row>
    <row r="48" spans="1:14" s="15" customFormat="1" ht="81.75" customHeight="1" x14ac:dyDescent="0.25">
      <c r="A48" s="336"/>
      <c r="B48" s="277"/>
      <c r="C48" s="280"/>
      <c r="D48" s="88">
        <v>0.4</v>
      </c>
      <c r="E48" s="84" t="s">
        <v>440</v>
      </c>
      <c r="F48" s="86" t="s">
        <v>21</v>
      </c>
      <c r="G48" s="309"/>
      <c r="H48" s="277"/>
      <c r="I48" s="305"/>
      <c r="J48" s="329"/>
      <c r="K48" s="84" t="s">
        <v>225</v>
      </c>
      <c r="L48" s="273"/>
      <c r="M48" s="296"/>
      <c r="N48" s="277"/>
    </row>
    <row r="49" spans="1:14" s="15" customFormat="1" ht="61.5" customHeight="1" x14ac:dyDescent="0.25">
      <c r="A49" s="336"/>
      <c r="B49" s="277"/>
      <c r="C49" s="280"/>
      <c r="D49" s="124">
        <v>1</v>
      </c>
      <c r="E49" s="124" t="s">
        <v>218</v>
      </c>
      <c r="F49" s="123" t="s">
        <v>21</v>
      </c>
      <c r="G49" s="309"/>
      <c r="H49" s="277"/>
      <c r="I49" s="305"/>
      <c r="J49" s="329"/>
      <c r="K49" s="124" t="s">
        <v>226</v>
      </c>
      <c r="L49" s="273"/>
      <c r="M49" s="296"/>
      <c r="N49" s="277"/>
    </row>
    <row r="50" spans="1:14" s="15" customFormat="1" ht="77.25" customHeight="1" x14ac:dyDescent="0.25">
      <c r="A50" s="336"/>
      <c r="B50" s="277"/>
      <c r="C50" s="280"/>
      <c r="D50" s="124">
        <v>1</v>
      </c>
      <c r="E50" s="124" t="s">
        <v>441</v>
      </c>
      <c r="F50" s="123" t="s">
        <v>21</v>
      </c>
      <c r="G50" s="309"/>
      <c r="H50" s="277"/>
      <c r="I50" s="305"/>
      <c r="J50" s="329"/>
      <c r="K50" s="124" t="s">
        <v>226</v>
      </c>
      <c r="L50" s="273"/>
      <c r="M50" s="296"/>
      <c r="N50" s="277"/>
    </row>
    <row r="51" spans="1:14" s="15" customFormat="1" ht="66.75" customHeight="1" x14ac:dyDescent="0.25">
      <c r="A51" s="336"/>
      <c r="B51" s="277"/>
      <c r="C51" s="280"/>
      <c r="D51" s="124">
        <v>1</v>
      </c>
      <c r="E51" s="124" t="s">
        <v>437</v>
      </c>
      <c r="F51" s="123" t="s">
        <v>21</v>
      </c>
      <c r="G51" s="309"/>
      <c r="H51" s="277"/>
      <c r="I51" s="305"/>
      <c r="J51" s="329"/>
      <c r="K51" s="124" t="s">
        <v>438</v>
      </c>
      <c r="L51" s="273"/>
      <c r="M51" s="296"/>
      <c r="N51" s="277"/>
    </row>
    <row r="52" spans="1:14" s="15" customFormat="1" ht="83.25" customHeight="1" x14ac:dyDescent="0.25">
      <c r="A52" s="336"/>
      <c r="B52" s="277"/>
      <c r="C52" s="280"/>
      <c r="D52" s="87">
        <v>1</v>
      </c>
      <c r="E52" s="84" t="s">
        <v>439</v>
      </c>
      <c r="F52" s="86" t="s">
        <v>21</v>
      </c>
      <c r="G52" s="309"/>
      <c r="H52" s="277"/>
      <c r="I52" s="305"/>
      <c r="J52" s="329"/>
      <c r="K52" s="84" t="s">
        <v>438</v>
      </c>
      <c r="L52" s="273"/>
      <c r="M52" s="296"/>
      <c r="N52" s="277"/>
    </row>
    <row r="53" spans="1:14" s="15" customFormat="1" ht="91.5" customHeight="1" x14ac:dyDescent="0.25">
      <c r="A53" s="336"/>
      <c r="B53" s="277"/>
      <c r="C53" s="280"/>
      <c r="D53" s="87">
        <v>1</v>
      </c>
      <c r="E53" s="84" t="s">
        <v>221</v>
      </c>
      <c r="F53" s="86" t="s">
        <v>21</v>
      </c>
      <c r="G53" s="309"/>
      <c r="H53" s="277"/>
      <c r="I53" s="305"/>
      <c r="J53" s="329"/>
      <c r="K53" s="84" t="s">
        <v>227</v>
      </c>
      <c r="L53" s="273"/>
      <c r="M53" s="296"/>
      <c r="N53" s="277"/>
    </row>
    <row r="54" spans="1:14" s="15" customFormat="1" ht="51" customHeight="1" x14ac:dyDescent="0.25">
      <c r="A54" s="336"/>
      <c r="B54" s="277"/>
      <c r="C54" s="280"/>
      <c r="D54" s="87">
        <v>1</v>
      </c>
      <c r="E54" s="87" t="s">
        <v>219</v>
      </c>
      <c r="F54" s="86" t="s">
        <v>21</v>
      </c>
      <c r="G54" s="309"/>
      <c r="H54" s="277"/>
      <c r="I54" s="305"/>
      <c r="J54" s="329"/>
      <c r="K54" s="84" t="s">
        <v>228</v>
      </c>
      <c r="L54" s="273"/>
      <c r="M54" s="296"/>
      <c r="N54" s="277"/>
    </row>
    <row r="55" spans="1:14" s="15" customFormat="1" ht="63" customHeight="1" x14ac:dyDescent="0.25">
      <c r="A55" s="336"/>
      <c r="B55" s="277"/>
      <c r="C55" s="280"/>
      <c r="D55" s="87">
        <v>1</v>
      </c>
      <c r="E55" s="87" t="s">
        <v>220</v>
      </c>
      <c r="F55" s="86" t="s">
        <v>21</v>
      </c>
      <c r="G55" s="309"/>
      <c r="H55" s="277"/>
      <c r="I55" s="306"/>
      <c r="J55" s="330"/>
      <c r="K55" s="87" t="s">
        <v>228</v>
      </c>
      <c r="L55" s="273"/>
      <c r="M55" s="296"/>
      <c r="N55" s="277"/>
    </row>
    <row r="56" spans="1:14" s="15" customFormat="1" ht="48" customHeight="1" x14ac:dyDescent="0.25">
      <c r="A56" s="335">
        <v>2.1</v>
      </c>
      <c r="B56" s="277" t="s">
        <v>177</v>
      </c>
      <c r="C56" s="280" t="s">
        <v>232</v>
      </c>
      <c r="D56" s="87">
        <v>1</v>
      </c>
      <c r="E56" s="87" t="s">
        <v>233</v>
      </c>
      <c r="F56" s="86" t="s">
        <v>21</v>
      </c>
      <c r="G56" s="309">
        <f>6873393-20154.21</f>
        <v>6853238.79</v>
      </c>
      <c r="H56" s="86" t="s">
        <v>146</v>
      </c>
      <c r="I56" s="304" t="s">
        <v>105</v>
      </c>
      <c r="J56" s="328" t="s">
        <v>222</v>
      </c>
      <c r="K56" s="89" t="s">
        <v>244</v>
      </c>
      <c r="L56" s="92" t="s">
        <v>201</v>
      </c>
      <c r="M56" s="296" t="s">
        <v>253</v>
      </c>
      <c r="N56" s="277" t="s">
        <v>12</v>
      </c>
    </row>
    <row r="57" spans="1:14" s="15" customFormat="1" ht="54" customHeight="1" x14ac:dyDescent="0.25">
      <c r="A57" s="336"/>
      <c r="B57" s="277"/>
      <c r="C57" s="280"/>
      <c r="D57" s="87">
        <v>1</v>
      </c>
      <c r="E57" s="87" t="s">
        <v>259</v>
      </c>
      <c r="F57" s="86" t="s">
        <v>234</v>
      </c>
      <c r="G57" s="309"/>
      <c r="H57" s="86" t="s">
        <v>236</v>
      </c>
      <c r="I57" s="305"/>
      <c r="J57" s="329"/>
      <c r="K57" s="89" t="s">
        <v>248</v>
      </c>
      <c r="L57" s="92" t="s">
        <v>201</v>
      </c>
      <c r="M57" s="296"/>
      <c r="N57" s="277"/>
    </row>
    <row r="58" spans="1:14" s="15" customFormat="1" ht="60" customHeight="1" x14ac:dyDescent="0.25">
      <c r="A58" s="336"/>
      <c r="B58" s="277"/>
      <c r="C58" s="280"/>
      <c r="D58" s="87">
        <v>1</v>
      </c>
      <c r="E58" s="87" t="s">
        <v>682</v>
      </c>
      <c r="F58" s="86" t="s">
        <v>235</v>
      </c>
      <c r="G58" s="309"/>
      <c r="H58" s="86" t="s">
        <v>237</v>
      </c>
      <c r="I58" s="305"/>
      <c r="J58" s="329"/>
      <c r="K58" s="89" t="s">
        <v>246</v>
      </c>
      <c r="L58" s="92" t="s">
        <v>252</v>
      </c>
      <c r="M58" s="296"/>
      <c r="N58" s="277"/>
    </row>
    <row r="59" spans="1:14" s="15" customFormat="1" ht="51" customHeight="1" x14ac:dyDescent="0.25">
      <c r="A59" s="336"/>
      <c r="B59" s="277"/>
      <c r="C59" s="280"/>
      <c r="D59" s="87">
        <v>1</v>
      </c>
      <c r="E59" s="87" t="s">
        <v>260</v>
      </c>
      <c r="F59" s="86" t="s">
        <v>234</v>
      </c>
      <c r="G59" s="309"/>
      <c r="H59" s="86" t="s">
        <v>238</v>
      </c>
      <c r="I59" s="305"/>
      <c r="J59" s="329"/>
      <c r="K59" s="89" t="s">
        <v>247</v>
      </c>
      <c r="L59" s="92" t="s">
        <v>201</v>
      </c>
      <c r="M59" s="296"/>
      <c r="N59" s="277"/>
    </row>
    <row r="60" spans="1:14" s="15" customFormat="1" ht="64.5" customHeight="1" x14ac:dyDescent="0.25">
      <c r="A60" s="336"/>
      <c r="B60" s="277"/>
      <c r="C60" s="280"/>
      <c r="D60" s="87">
        <v>1</v>
      </c>
      <c r="E60" s="87" t="s">
        <v>239</v>
      </c>
      <c r="F60" s="86" t="s">
        <v>240</v>
      </c>
      <c r="G60" s="309"/>
      <c r="H60" s="86" t="s">
        <v>241</v>
      </c>
      <c r="I60" s="305"/>
      <c r="J60" s="329"/>
      <c r="K60" s="89" t="s">
        <v>249</v>
      </c>
      <c r="L60" s="92" t="s">
        <v>200</v>
      </c>
      <c r="M60" s="296"/>
      <c r="N60" s="277"/>
    </row>
    <row r="61" spans="1:14" s="15" customFormat="1" ht="59.25" customHeight="1" x14ac:dyDescent="0.25">
      <c r="A61" s="336"/>
      <c r="B61" s="277"/>
      <c r="C61" s="280"/>
      <c r="D61" s="87">
        <v>1</v>
      </c>
      <c r="E61" s="87" t="s">
        <v>261</v>
      </c>
      <c r="F61" s="86" t="s">
        <v>21</v>
      </c>
      <c r="G61" s="309"/>
      <c r="H61" s="86" t="s">
        <v>242</v>
      </c>
      <c r="I61" s="305"/>
      <c r="J61" s="329"/>
      <c r="K61" s="89" t="s">
        <v>250</v>
      </c>
      <c r="L61" s="92" t="s">
        <v>200</v>
      </c>
      <c r="M61" s="296"/>
      <c r="N61" s="277"/>
    </row>
    <row r="62" spans="1:14" s="15" customFormat="1" ht="35.25" customHeight="1" x14ac:dyDescent="0.25">
      <c r="A62" s="336"/>
      <c r="B62" s="277"/>
      <c r="C62" s="280"/>
      <c r="D62" s="87">
        <v>1</v>
      </c>
      <c r="E62" s="87" t="s">
        <v>262</v>
      </c>
      <c r="F62" s="86" t="s">
        <v>21</v>
      </c>
      <c r="G62" s="309"/>
      <c r="H62" s="86" t="s">
        <v>243</v>
      </c>
      <c r="I62" s="306"/>
      <c r="J62" s="330"/>
      <c r="K62" s="89" t="s">
        <v>251</v>
      </c>
      <c r="L62" s="92" t="s">
        <v>200</v>
      </c>
      <c r="M62" s="296"/>
      <c r="N62" s="277"/>
    </row>
    <row r="63" spans="1:14" s="15" customFormat="1" ht="48" customHeight="1" x14ac:dyDescent="0.25">
      <c r="A63" s="335">
        <v>2.1</v>
      </c>
      <c r="B63" s="277" t="s">
        <v>177</v>
      </c>
      <c r="C63" s="280" t="s">
        <v>254</v>
      </c>
      <c r="D63" s="90">
        <v>1</v>
      </c>
      <c r="E63" s="89" t="s">
        <v>263</v>
      </c>
      <c r="F63" s="91" t="s">
        <v>21</v>
      </c>
      <c r="G63" s="290">
        <v>4646786</v>
      </c>
      <c r="H63" s="91" t="s">
        <v>255</v>
      </c>
      <c r="I63" s="94"/>
      <c r="J63" s="94"/>
      <c r="K63" s="89" t="s">
        <v>244</v>
      </c>
      <c r="L63" s="92" t="s">
        <v>201</v>
      </c>
      <c r="M63" s="94"/>
      <c r="N63" s="94"/>
    </row>
    <row r="64" spans="1:14" s="15" customFormat="1" ht="48" customHeight="1" x14ac:dyDescent="0.25">
      <c r="A64" s="336"/>
      <c r="B64" s="277"/>
      <c r="C64" s="280"/>
      <c r="D64" s="90">
        <v>1</v>
      </c>
      <c r="E64" s="89" t="s">
        <v>264</v>
      </c>
      <c r="F64" s="91" t="s">
        <v>21</v>
      </c>
      <c r="G64" s="291"/>
      <c r="H64" s="91" t="s">
        <v>255</v>
      </c>
      <c r="I64" s="279" t="s">
        <v>105</v>
      </c>
      <c r="J64" s="334" t="s">
        <v>271</v>
      </c>
      <c r="K64" s="89" t="s">
        <v>244</v>
      </c>
      <c r="L64" s="92" t="s">
        <v>201</v>
      </c>
      <c r="M64" s="296" t="s">
        <v>253</v>
      </c>
      <c r="N64" s="277" t="s">
        <v>12</v>
      </c>
    </row>
    <row r="65" spans="1:14" s="15" customFormat="1" ht="48" customHeight="1" x14ac:dyDescent="0.25">
      <c r="A65" s="336"/>
      <c r="B65" s="277"/>
      <c r="C65" s="280"/>
      <c r="D65" s="90">
        <v>1</v>
      </c>
      <c r="E65" s="89" t="s">
        <v>265</v>
      </c>
      <c r="F65" s="91" t="s">
        <v>256</v>
      </c>
      <c r="G65" s="291"/>
      <c r="H65" s="91" t="s">
        <v>257</v>
      </c>
      <c r="I65" s="279"/>
      <c r="J65" s="334"/>
      <c r="K65" s="89" t="s">
        <v>248</v>
      </c>
      <c r="L65" s="92" t="s">
        <v>201</v>
      </c>
      <c r="M65" s="296"/>
      <c r="N65" s="277"/>
    </row>
    <row r="66" spans="1:14" s="15" customFormat="1" ht="48" customHeight="1" x14ac:dyDescent="0.25">
      <c r="A66" s="336"/>
      <c r="B66" s="277"/>
      <c r="C66" s="280"/>
      <c r="D66" s="89">
        <v>1</v>
      </c>
      <c r="E66" s="89" t="s">
        <v>266</v>
      </c>
      <c r="F66" s="91" t="s">
        <v>258</v>
      </c>
      <c r="G66" s="291"/>
      <c r="H66" s="91" t="s">
        <v>257</v>
      </c>
      <c r="I66" s="279"/>
      <c r="J66" s="334"/>
      <c r="K66" s="89" t="s">
        <v>246</v>
      </c>
      <c r="L66" s="92" t="s">
        <v>201</v>
      </c>
      <c r="M66" s="296"/>
      <c r="N66" s="277"/>
    </row>
    <row r="67" spans="1:14" s="15" customFormat="1" ht="48" customHeight="1" x14ac:dyDescent="0.25">
      <c r="A67" s="336"/>
      <c r="B67" s="277"/>
      <c r="C67" s="280"/>
      <c r="D67" s="89">
        <v>1</v>
      </c>
      <c r="E67" s="89" t="s">
        <v>269</v>
      </c>
      <c r="F67" s="91" t="s">
        <v>21</v>
      </c>
      <c r="G67" s="291"/>
      <c r="H67" s="91" t="s">
        <v>257</v>
      </c>
      <c r="I67" s="279"/>
      <c r="J67" s="334"/>
      <c r="K67" s="89"/>
      <c r="L67" s="92" t="s">
        <v>201</v>
      </c>
      <c r="M67" s="296"/>
      <c r="N67" s="277"/>
    </row>
    <row r="68" spans="1:14" s="15" customFormat="1" ht="51" customHeight="1" x14ac:dyDescent="0.25">
      <c r="A68" s="336"/>
      <c r="B68" s="277"/>
      <c r="C68" s="280"/>
      <c r="D68" s="89">
        <v>1</v>
      </c>
      <c r="E68" s="89" t="s">
        <v>267</v>
      </c>
      <c r="F68" s="91" t="s">
        <v>234</v>
      </c>
      <c r="G68" s="291"/>
      <c r="H68" s="91" t="s">
        <v>257</v>
      </c>
      <c r="I68" s="279"/>
      <c r="J68" s="334"/>
      <c r="K68" s="89" t="s">
        <v>247</v>
      </c>
      <c r="L68" s="92" t="s">
        <v>201</v>
      </c>
      <c r="M68" s="296"/>
      <c r="N68" s="277"/>
    </row>
    <row r="69" spans="1:14" s="15" customFormat="1" ht="56.25" customHeight="1" x14ac:dyDescent="0.25">
      <c r="A69" s="336"/>
      <c r="B69" s="277"/>
      <c r="C69" s="280"/>
      <c r="D69" s="89">
        <v>1</v>
      </c>
      <c r="E69" s="89" t="s">
        <v>268</v>
      </c>
      <c r="F69" s="91" t="s">
        <v>240</v>
      </c>
      <c r="G69" s="291"/>
      <c r="H69" s="91" t="s">
        <v>257</v>
      </c>
      <c r="I69" s="279"/>
      <c r="J69" s="334"/>
      <c r="K69" s="89" t="s">
        <v>249</v>
      </c>
      <c r="L69" s="92" t="s">
        <v>200</v>
      </c>
      <c r="M69" s="296"/>
      <c r="N69" s="277"/>
    </row>
    <row r="70" spans="1:14" s="15" customFormat="1" ht="60" customHeight="1" x14ac:dyDescent="0.25">
      <c r="A70" s="336"/>
      <c r="B70" s="277"/>
      <c r="C70" s="280"/>
      <c r="D70" s="89">
        <v>1</v>
      </c>
      <c r="E70" s="89" t="s">
        <v>259</v>
      </c>
      <c r="F70" s="91" t="s">
        <v>21</v>
      </c>
      <c r="G70" s="291"/>
      <c r="H70" s="91" t="s">
        <v>242</v>
      </c>
      <c r="I70" s="279"/>
      <c r="J70" s="334"/>
      <c r="K70" s="89" t="s">
        <v>250</v>
      </c>
      <c r="L70" s="92" t="s">
        <v>200</v>
      </c>
      <c r="M70" s="296"/>
      <c r="N70" s="277"/>
    </row>
    <row r="71" spans="1:14" s="15" customFormat="1" ht="60" customHeight="1" x14ac:dyDescent="0.25">
      <c r="A71" s="336"/>
      <c r="B71" s="277"/>
      <c r="C71" s="280"/>
      <c r="D71" s="89">
        <v>1</v>
      </c>
      <c r="E71" s="89" t="s">
        <v>270</v>
      </c>
      <c r="F71" s="91" t="s">
        <v>21</v>
      </c>
      <c r="G71" s="308"/>
      <c r="H71" s="91" t="s">
        <v>242</v>
      </c>
      <c r="I71" s="279"/>
      <c r="J71" s="334"/>
      <c r="K71" s="89" t="s">
        <v>251</v>
      </c>
      <c r="L71" s="92" t="s">
        <v>200</v>
      </c>
      <c r="M71" s="296"/>
      <c r="N71" s="277"/>
    </row>
    <row r="72" spans="1:14" s="15" customFormat="1" ht="48" customHeight="1" x14ac:dyDescent="0.25">
      <c r="A72" s="335">
        <v>2.1</v>
      </c>
      <c r="B72" s="277" t="s">
        <v>177</v>
      </c>
      <c r="C72" s="280" t="s">
        <v>272</v>
      </c>
      <c r="D72" s="90">
        <v>1</v>
      </c>
      <c r="E72" s="89" t="s">
        <v>263</v>
      </c>
      <c r="F72" s="91" t="s">
        <v>21</v>
      </c>
      <c r="G72" s="290">
        <v>5098268.75</v>
      </c>
      <c r="H72" s="91" t="s">
        <v>273</v>
      </c>
      <c r="I72" s="304" t="s">
        <v>105</v>
      </c>
      <c r="J72" s="328" t="s">
        <v>271</v>
      </c>
      <c r="K72" s="89" t="s">
        <v>244</v>
      </c>
      <c r="L72" s="92" t="s">
        <v>201</v>
      </c>
      <c r="M72" s="331" t="s">
        <v>253</v>
      </c>
      <c r="N72" s="271" t="s">
        <v>444</v>
      </c>
    </row>
    <row r="73" spans="1:14" s="15" customFormat="1" ht="48" customHeight="1" x14ac:dyDescent="0.25">
      <c r="A73" s="336"/>
      <c r="B73" s="277"/>
      <c r="C73" s="280"/>
      <c r="D73" s="90">
        <v>1</v>
      </c>
      <c r="E73" s="89" t="s">
        <v>264</v>
      </c>
      <c r="F73" s="91" t="s">
        <v>21</v>
      </c>
      <c r="G73" s="291"/>
      <c r="H73" s="91" t="s">
        <v>274</v>
      </c>
      <c r="I73" s="305"/>
      <c r="J73" s="329"/>
      <c r="K73" s="89" t="s">
        <v>244</v>
      </c>
      <c r="L73" s="92" t="s">
        <v>201</v>
      </c>
      <c r="M73" s="332"/>
      <c r="N73" s="276"/>
    </row>
    <row r="74" spans="1:14" s="15" customFormat="1" ht="54" customHeight="1" x14ac:dyDescent="0.25">
      <c r="A74" s="336"/>
      <c r="B74" s="277"/>
      <c r="C74" s="280"/>
      <c r="D74" s="90">
        <v>1</v>
      </c>
      <c r="E74" s="89" t="s">
        <v>265</v>
      </c>
      <c r="F74" s="91" t="s">
        <v>256</v>
      </c>
      <c r="G74" s="291"/>
      <c r="H74" s="91" t="s">
        <v>274</v>
      </c>
      <c r="I74" s="305"/>
      <c r="J74" s="329"/>
      <c r="K74" s="89" t="s">
        <v>248</v>
      </c>
      <c r="L74" s="92" t="s">
        <v>201</v>
      </c>
      <c r="M74" s="332"/>
      <c r="N74" s="276"/>
    </row>
    <row r="75" spans="1:14" s="15" customFormat="1" ht="60" customHeight="1" x14ac:dyDescent="0.25">
      <c r="A75" s="336"/>
      <c r="B75" s="277"/>
      <c r="C75" s="280"/>
      <c r="D75" s="89">
        <v>1</v>
      </c>
      <c r="E75" s="89" t="s">
        <v>266</v>
      </c>
      <c r="F75" s="91" t="s">
        <v>258</v>
      </c>
      <c r="G75" s="291"/>
      <c r="H75" s="91" t="s">
        <v>274</v>
      </c>
      <c r="I75" s="305"/>
      <c r="J75" s="329"/>
      <c r="K75" s="89" t="s">
        <v>246</v>
      </c>
      <c r="L75" s="92" t="s">
        <v>252</v>
      </c>
      <c r="M75" s="332"/>
      <c r="N75" s="276"/>
    </row>
    <row r="76" spans="1:14" s="15" customFormat="1" ht="60" customHeight="1" x14ac:dyDescent="0.25">
      <c r="A76" s="336"/>
      <c r="B76" s="277"/>
      <c r="C76" s="280"/>
      <c r="D76" s="89">
        <v>1</v>
      </c>
      <c r="E76" s="89" t="s">
        <v>269</v>
      </c>
      <c r="F76" s="91" t="s">
        <v>21</v>
      </c>
      <c r="G76" s="291"/>
      <c r="H76" s="91" t="s">
        <v>274</v>
      </c>
      <c r="I76" s="305"/>
      <c r="J76" s="329"/>
      <c r="K76" s="89" t="s">
        <v>244</v>
      </c>
      <c r="L76" s="92" t="s">
        <v>201</v>
      </c>
      <c r="M76" s="332"/>
      <c r="N76" s="276"/>
    </row>
    <row r="77" spans="1:14" s="15" customFormat="1" ht="51" customHeight="1" x14ac:dyDescent="0.25">
      <c r="A77" s="336"/>
      <c r="B77" s="277"/>
      <c r="C77" s="280"/>
      <c r="D77" s="89">
        <v>1</v>
      </c>
      <c r="E77" s="89" t="s">
        <v>267</v>
      </c>
      <c r="F77" s="91" t="s">
        <v>234</v>
      </c>
      <c r="G77" s="291"/>
      <c r="H77" s="91" t="s">
        <v>274</v>
      </c>
      <c r="I77" s="305"/>
      <c r="J77" s="329"/>
      <c r="K77" s="89" t="s">
        <v>247</v>
      </c>
      <c r="L77" s="92" t="s">
        <v>201</v>
      </c>
      <c r="M77" s="332"/>
      <c r="N77" s="276"/>
    </row>
    <row r="78" spans="1:14" s="15" customFormat="1" ht="56.25" customHeight="1" x14ac:dyDescent="0.25">
      <c r="A78" s="336"/>
      <c r="B78" s="277"/>
      <c r="C78" s="280"/>
      <c r="D78" s="89">
        <v>1</v>
      </c>
      <c r="E78" s="89" t="s">
        <v>268</v>
      </c>
      <c r="F78" s="91" t="s">
        <v>240</v>
      </c>
      <c r="G78" s="291"/>
      <c r="H78" s="91" t="s">
        <v>274</v>
      </c>
      <c r="I78" s="305"/>
      <c r="J78" s="329"/>
      <c r="K78" s="89" t="s">
        <v>249</v>
      </c>
      <c r="L78" s="92" t="s">
        <v>200</v>
      </c>
      <c r="M78" s="332"/>
      <c r="N78" s="276"/>
    </row>
    <row r="79" spans="1:14" s="15" customFormat="1" ht="65.25" customHeight="1" x14ac:dyDescent="0.25">
      <c r="A79" s="336"/>
      <c r="B79" s="277"/>
      <c r="C79" s="280"/>
      <c r="D79" s="89">
        <v>1</v>
      </c>
      <c r="E79" s="89" t="s">
        <v>259</v>
      </c>
      <c r="F79" s="91" t="s">
        <v>21</v>
      </c>
      <c r="G79" s="291"/>
      <c r="H79" s="91" t="s">
        <v>257</v>
      </c>
      <c r="I79" s="305"/>
      <c r="J79" s="329"/>
      <c r="K79" s="89" t="s">
        <v>250</v>
      </c>
      <c r="L79" s="92" t="s">
        <v>200</v>
      </c>
      <c r="M79" s="332"/>
      <c r="N79" s="276"/>
    </row>
    <row r="80" spans="1:14" s="15" customFormat="1" ht="60" customHeight="1" x14ac:dyDescent="0.25">
      <c r="A80" s="336"/>
      <c r="B80" s="277"/>
      <c r="C80" s="280"/>
      <c r="D80" s="89">
        <v>1</v>
      </c>
      <c r="E80" s="89" t="s">
        <v>275</v>
      </c>
      <c r="F80" s="91" t="s">
        <v>21</v>
      </c>
      <c r="G80" s="291"/>
      <c r="H80" s="91" t="s">
        <v>237</v>
      </c>
      <c r="I80" s="305"/>
      <c r="J80" s="329"/>
      <c r="K80" s="89" t="s">
        <v>251</v>
      </c>
      <c r="L80" s="92" t="s">
        <v>200</v>
      </c>
      <c r="M80" s="332"/>
      <c r="N80" s="276"/>
    </row>
    <row r="81" spans="1:14" s="15" customFormat="1" ht="60" customHeight="1" x14ac:dyDescent="0.25">
      <c r="A81" s="336"/>
      <c r="B81" s="277"/>
      <c r="C81" s="280"/>
      <c r="D81" s="89">
        <v>1</v>
      </c>
      <c r="E81" s="89" t="s">
        <v>262</v>
      </c>
      <c r="F81" s="91" t="s">
        <v>21</v>
      </c>
      <c r="G81" s="308"/>
      <c r="H81" s="91" t="s">
        <v>243</v>
      </c>
      <c r="I81" s="306"/>
      <c r="J81" s="330"/>
      <c r="K81" s="89" t="s">
        <v>251</v>
      </c>
      <c r="L81" s="92" t="s">
        <v>200</v>
      </c>
      <c r="M81" s="333"/>
      <c r="N81" s="272"/>
    </row>
    <row r="82" spans="1:14" s="15" customFormat="1" ht="60" customHeight="1" x14ac:dyDescent="0.25">
      <c r="A82" s="335">
        <v>2.1</v>
      </c>
      <c r="B82" s="277" t="s">
        <v>177</v>
      </c>
      <c r="C82" s="292" t="s">
        <v>276</v>
      </c>
      <c r="D82" s="89">
        <v>1</v>
      </c>
      <c r="E82" s="89" t="s">
        <v>277</v>
      </c>
      <c r="F82" s="91" t="s">
        <v>21</v>
      </c>
      <c r="G82" s="290">
        <v>0</v>
      </c>
      <c r="H82" s="91" t="s">
        <v>146</v>
      </c>
      <c r="I82" s="279" t="s">
        <v>105</v>
      </c>
      <c r="J82" s="98" t="s">
        <v>407</v>
      </c>
      <c r="K82" s="89" t="s">
        <v>278</v>
      </c>
      <c r="L82" s="92" t="s">
        <v>201</v>
      </c>
      <c r="M82" s="128" t="s">
        <v>408</v>
      </c>
      <c r="N82" s="97" t="s">
        <v>409</v>
      </c>
    </row>
    <row r="83" spans="1:14" s="15" customFormat="1" ht="60" customHeight="1" x14ac:dyDescent="0.25">
      <c r="A83" s="336"/>
      <c r="B83" s="277"/>
      <c r="C83" s="293"/>
      <c r="D83" s="124">
        <v>1</v>
      </c>
      <c r="E83" s="124" t="s">
        <v>410</v>
      </c>
      <c r="F83" s="123" t="s">
        <v>21</v>
      </c>
      <c r="G83" s="308"/>
      <c r="H83" s="123" t="s">
        <v>146</v>
      </c>
      <c r="I83" s="279"/>
      <c r="J83" s="130" t="s">
        <v>411</v>
      </c>
      <c r="K83" s="124" t="s">
        <v>412</v>
      </c>
      <c r="L83" s="122" t="s">
        <v>201</v>
      </c>
      <c r="M83" s="128" t="s">
        <v>408</v>
      </c>
      <c r="N83" s="68" t="s">
        <v>409</v>
      </c>
    </row>
    <row r="84" spans="1:14" s="15" customFormat="1" ht="71.25" customHeight="1" x14ac:dyDescent="0.25">
      <c r="A84" s="336"/>
      <c r="B84" s="277"/>
      <c r="C84" s="292" t="s">
        <v>279</v>
      </c>
      <c r="D84" s="89">
        <v>1</v>
      </c>
      <c r="E84" s="89" t="s">
        <v>280</v>
      </c>
      <c r="F84" s="91" t="s">
        <v>413</v>
      </c>
      <c r="G84" s="290">
        <v>0</v>
      </c>
      <c r="H84" s="91" t="s">
        <v>236</v>
      </c>
      <c r="I84" s="279" t="s">
        <v>105</v>
      </c>
      <c r="J84" s="130" t="s">
        <v>416</v>
      </c>
      <c r="K84" s="130" t="s">
        <v>414</v>
      </c>
      <c r="L84" s="92" t="s">
        <v>201</v>
      </c>
      <c r="M84" s="331" t="s">
        <v>417</v>
      </c>
      <c r="N84" s="277" t="s">
        <v>418</v>
      </c>
    </row>
    <row r="85" spans="1:14" s="15" customFormat="1" ht="66" customHeight="1" x14ac:dyDescent="0.25">
      <c r="A85" s="336"/>
      <c r="B85" s="277"/>
      <c r="C85" s="293"/>
      <c r="D85" s="89">
        <v>1</v>
      </c>
      <c r="E85" s="89" t="s">
        <v>281</v>
      </c>
      <c r="F85" s="91" t="s">
        <v>21</v>
      </c>
      <c r="G85" s="308"/>
      <c r="H85" s="91" t="s">
        <v>237</v>
      </c>
      <c r="I85" s="279"/>
      <c r="J85" s="130" t="s">
        <v>415</v>
      </c>
      <c r="K85" s="99" t="s">
        <v>415</v>
      </c>
      <c r="L85" s="92" t="s">
        <v>201</v>
      </c>
      <c r="M85" s="333"/>
      <c r="N85" s="277"/>
    </row>
    <row r="86" spans="1:14" s="15" customFormat="1" ht="64.5" customHeight="1" x14ac:dyDescent="0.25">
      <c r="A86" s="336"/>
      <c r="B86" s="277"/>
      <c r="C86" s="292" t="s">
        <v>282</v>
      </c>
      <c r="D86" s="89">
        <v>1</v>
      </c>
      <c r="E86" s="89" t="s">
        <v>283</v>
      </c>
      <c r="F86" s="91" t="s">
        <v>419</v>
      </c>
      <c r="G86" s="290">
        <v>0</v>
      </c>
      <c r="H86" s="271" t="s">
        <v>146</v>
      </c>
      <c r="I86" s="304" t="s">
        <v>105</v>
      </c>
      <c r="J86" s="328" t="s">
        <v>422</v>
      </c>
      <c r="K86" s="89" t="s">
        <v>423</v>
      </c>
      <c r="L86" s="92" t="s">
        <v>201</v>
      </c>
      <c r="M86" s="331" t="s">
        <v>425</v>
      </c>
      <c r="N86" s="271" t="s">
        <v>426</v>
      </c>
    </row>
    <row r="87" spans="1:14" s="15" customFormat="1" ht="56.25" customHeight="1" x14ac:dyDescent="0.25">
      <c r="A87" s="336"/>
      <c r="B87" s="277"/>
      <c r="C87" s="307"/>
      <c r="D87" s="89">
        <v>1</v>
      </c>
      <c r="E87" s="89" t="s">
        <v>284</v>
      </c>
      <c r="F87" s="91" t="s">
        <v>419</v>
      </c>
      <c r="G87" s="291"/>
      <c r="H87" s="276"/>
      <c r="I87" s="305"/>
      <c r="J87" s="329"/>
      <c r="K87" s="124" t="s">
        <v>423</v>
      </c>
      <c r="L87" s="92" t="s">
        <v>201</v>
      </c>
      <c r="M87" s="332"/>
      <c r="N87" s="276"/>
    </row>
    <row r="88" spans="1:14" s="15" customFormat="1" ht="51" customHeight="1" x14ac:dyDescent="0.25">
      <c r="A88" s="336"/>
      <c r="B88" s="277"/>
      <c r="C88" s="307"/>
      <c r="D88" s="89">
        <v>1</v>
      </c>
      <c r="E88" s="89" t="s">
        <v>285</v>
      </c>
      <c r="F88" s="91" t="s">
        <v>420</v>
      </c>
      <c r="G88" s="291"/>
      <c r="H88" s="276"/>
      <c r="I88" s="305"/>
      <c r="J88" s="329"/>
      <c r="K88" s="124" t="s">
        <v>423</v>
      </c>
      <c r="L88" s="92" t="s">
        <v>201</v>
      </c>
      <c r="M88" s="332"/>
      <c r="N88" s="276"/>
    </row>
    <row r="89" spans="1:14" s="15" customFormat="1" ht="48" customHeight="1" x14ac:dyDescent="0.25">
      <c r="A89" s="336"/>
      <c r="B89" s="277"/>
      <c r="C89" s="293"/>
      <c r="D89" s="89">
        <v>1</v>
      </c>
      <c r="E89" s="89" t="s">
        <v>286</v>
      </c>
      <c r="F89" s="91" t="s">
        <v>421</v>
      </c>
      <c r="G89" s="308"/>
      <c r="H89" s="272"/>
      <c r="I89" s="306"/>
      <c r="J89" s="330"/>
      <c r="K89" s="89" t="s">
        <v>424</v>
      </c>
      <c r="L89" s="92" t="s">
        <v>201</v>
      </c>
      <c r="M89" s="333"/>
      <c r="N89" s="272"/>
    </row>
    <row r="90" spans="1:14" s="15" customFormat="1" ht="93" customHeight="1" x14ac:dyDescent="0.25">
      <c r="A90" s="154"/>
      <c r="B90" s="277" t="s">
        <v>177</v>
      </c>
      <c r="C90" s="280" t="s">
        <v>290</v>
      </c>
      <c r="D90" s="89">
        <v>1</v>
      </c>
      <c r="E90" s="89" t="s">
        <v>291</v>
      </c>
      <c r="F90" s="91" t="s">
        <v>427</v>
      </c>
      <c r="G90" s="290">
        <v>0</v>
      </c>
      <c r="H90" s="271" t="s">
        <v>146</v>
      </c>
      <c r="I90" s="279" t="s">
        <v>105</v>
      </c>
      <c r="J90" s="130"/>
      <c r="K90" s="124" t="s">
        <v>247</v>
      </c>
      <c r="L90" s="122" t="s">
        <v>201</v>
      </c>
      <c r="M90" s="96"/>
      <c r="N90" s="68"/>
    </row>
    <row r="91" spans="1:14" s="15" customFormat="1" ht="88.5" customHeight="1" x14ac:dyDescent="0.25">
      <c r="A91" s="154"/>
      <c r="B91" s="277"/>
      <c r="C91" s="280"/>
      <c r="D91" s="89">
        <v>1</v>
      </c>
      <c r="E91" s="89" t="s">
        <v>292</v>
      </c>
      <c r="F91" s="91" t="s">
        <v>428</v>
      </c>
      <c r="G91" s="308"/>
      <c r="H91" s="272"/>
      <c r="I91" s="279" t="s">
        <v>105</v>
      </c>
      <c r="J91" s="130"/>
      <c r="K91" s="124" t="s">
        <v>249</v>
      </c>
      <c r="L91" s="122" t="s">
        <v>200</v>
      </c>
      <c r="M91" s="96"/>
      <c r="N91" s="68"/>
    </row>
    <row r="92" spans="1:14" s="45" customFormat="1" ht="14.25" customHeight="1" x14ac:dyDescent="0.25">
      <c r="A92" s="285" t="s">
        <v>53</v>
      </c>
      <c r="B92" s="338"/>
      <c r="C92" s="338"/>
      <c r="D92" s="338"/>
      <c r="E92" s="338"/>
      <c r="F92" s="338"/>
      <c r="G92" s="153">
        <f>G90+G86+G84+G82+G72+G63+G56+G46</f>
        <v>16598293.539999999</v>
      </c>
      <c r="H92" s="41"/>
      <c r="I92" s="11"/>
      <c r="J92" s="11"/>
      <c r="K92" s="17"/>
      <c r="L92" s="17"/>
      <c r="M92" s="17"/>
      <c r="N92" s="10"/>
    </row>
    <row r="93" spans="1:14" s="45" customFormat="1" ht="14.25" customHeight="1" x14ac:dyDescent="0.25">
      <c r="A93" s="48"/>
      <c r="B93" s="48"/>
      <c r="C93" s="48"/>
      <c r="D93" s="48"/>
      <c r="E93" s="48"/>
      <c r="F93" s="48"/>
      <c r="G93" s="40"/>
      <c r="H93" s="41"/>
      <c r="I93" s="11"/>
      <c r="J93" s="11"/>
      <c r="K93" s="17"/>
      <c r="L93" s="17"/>
      <c r="M93" s="17"/>
      <c r="N93" s="10"/>
    </row>
    <row r="94" spans="1:14" s="15" customFormat="1" x14ac:dyDescent="0.25">
      <c r="A94" s="313" t="s">
        <v>40</v>
      </c>
      <c r="B94" s="313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</row>
    <row r="95" spans="1:14" s="15" customFormat="1" x14ac:dyDescent="0.25">
      <c r="A95" s="339" t="s">
        <v>245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</row>
    <row r="96" spans="1:14" s="15" customFormat="1" x14ac:dyDescent="0.25">
      <c r="A96" s="340" t="s">
        <v>214</v>
      </c>
      <c r="B96" s="341"/>
      <c r="C96" s="341"/>
      <c r="D96" s="341"/>
      <c r="E96" s="341"/>
      <c r="F96" s="341"/>
      <c r="G96" s="341"/>
      <c r="H96" s="341"/>
      <c r="I96" s="341"/>
      <c r="J96" s="341"/>
      <c r="K96" s="341"/>
      <c r="L96" s="341"/>
      <c r="M96" s="341"/>
      <c r="N96" s="342"/>
    </row>
    <row r="97" spans="1:15" s="15" customFormat="1" ht="26.25" customHeight="1" x14ac:dyDescent="0.25">
      <c r="A97" s="287" t="s">
        <v>4</v>
      </c>
      <c r="B97" s="284" t="s">
        <v>41</v>
      </c>
      <c r="C97" s="310" t="s">
        <v>0</v>
      </c>
      <c r="D97" s="311"/>
      <c r="E97" s="311"/>
      <c r="F97" s="311"/>
      <c r="G97" s="311"/>
      <c r="H97" s="311"/>
      <c r="I97" s="311"/>
      <c r="J97" s="312"/>
      <c r="K97" s="284" t="s">
        <v>1</v>
      </c>
      <c r="L97" s="351" t="s">
        <v>198</v>
      </c>
      <c r="M97" s="284" t="s">
        <v>199</v>
      </c>
      <c r="N97" s="284" t="s">
        <v>3</v>
      </c>
    </row>
    <row r="98" spans="1:15" s="15" customFormat="1" ht="73.5" customHeight="1" x14ac:dyDescent="0.25">
      <c r="A98" s="287"/>
      <c r="B98" s="337"/>
      <c r="C98" s="253" t="s">
        <v>36</v>
      </c>
      <c r="D98" s="253" t="s">
        <v>43</v>
      </c>
      <c r="E98" s="253" t="s">
        <v>37</v>
      </c>
      <c r="F98" s="253" t="s">
        <v>5</v>
      </c>
      <c r="G98" s="67" t="s">
        <v>6</v>
      </c>
      <c r="H98" s="253" t="s">
        <v>7</v>
      </c>
      <c r="I98" s="253" t="s">
        <v>8</v>
      </c>
      <c r="J98" s="253" t="s">
        <v>188</v>
      </c>
      <c r="K98" s="337"/>
      <c r="L98" s="352"/>
      <c r="M98" s="337"/>
      <c r="N98" s="337"/>
    </row>
    <row r="99" spans="1:15" s="15" customFormat="1" ht="126.75" customHeight="1" x14ac:dyDescent="0.25">
      <c r="A99" s="294"/>
      <c r="B99" s="271" t="s">
        <v>578</v>
      </c>
      <c r="C99" s="292" t="s">
        <v>579</v>
      </c>
      <c r="D99" s="8"/>
      <c r="E99" s="254" t="s">
        <v>580</v>
      </c>
      <c r="F99" s="252" t="s">
        <v>374</v>
      </c>
      <c r="G99" s="290">
        <v>0</v>
      </c>
      <c r="H99" s="68"/>
      <c r="I99" s="37" t="s">
        <v>105</v>
      </c>
      <c r="J99" s="8"/>
      <c r="K99" s="251"/>
      <c r="L99" s="120"/>
      <c r="M99" s="251"/>
      <c r="N99" s="252"/>
    </row>
    <row r="100" spans="1:15" s="15" customFormat="1" ht="122.25" customHeight="1" x14ac:dyDescent="0.25">
      <c r="A100" s="300"/>
      <c r="B100" s="272"/>
      <c r="C100" s="293"/>
      <c r="D100" s="8"/>
      <c r="E100" s="254" t="s">
        <v>581</v>
      </c>
      <c r="F100" s="252" t="s">
        <v>374</v>
      </c>
      <c r="G100" s="291"/>
      <c r="H100" s="68"/>
      <c r="I100" s="37"/>
      <c r="J100" s="8"/>
      <c r="K100" s="251" t="s">
        <v>59</v>
      </c>
      <c r="L100" s="120"/>
      <c r="M100" s="251" t="s">
        <v>60</v>
      </c>
      <c r="N100" s="252" t="s">
        <v>98</v>
      </c>
    </row>
    <row r="101" spans="1:15" s="15" customFormat="1" ht="122.25" customHeight="1" x14ac:dyDescent="0.25">
      <c r="A101" s="249"/>
      <c r="B101" s="248"/>
      <c r="C101" s="247"/>
      <c r="D101" s="8"/>
      <c r="E101" s="254" t="s">
        <v>582</v>
      </c>
      <c r="F101" s="252" t="s">
        <v>374</v>
      </c>
      <c r="G101" s="308"/>
      <c r="H101" s="68"/>
      <c r="I101" s="37"/>
      <c r="J101" s="8"/>
      <c r="K101" s="251"/>
      <c r="L101" s="250"/>
      <c r="M101" s="251"/>
      <c r="N101" s="252"/>
    </row>
    <row r="102" spans="1:15" s="45" customFormat="1" ht="14.25" customHeight="1" x14ac:dyDescent="0.25">
      <c r="A102" s="285" t="s">
        <v>53</v>
      </c>
      <c r="B102" s="338"/>
      <c r="C102" s="338"/>
      <c r="D102" s="338"/>
      <c r="E102" s="338"/>
      <c r="F102" s="338"/>
      <c r="G102" s="260">
        <f>G99</f>
        <v>0</v>
      </c>
      <c r="H102" s="41"/>
      <c r="I102" s="11"/>
      <c r="J102" s="11"/>
      <c r="K102" s="17"/>
      <c r="L102" s="17"/>
      <c r="M102" s="17"/>
      <c r="N102" s="10"/>
    </row>
    <row r="103" spans="1:15" s="45" customFormat="1" ht="14.25" customHeight="1" x14ac:dyDescent="0.25">
      <c r="A103" s="349" t="s">
        <v>519</v>
      </c>
      <c r="B103" s="349"/>
      <c r="C103" s="349"/>
      <c r="D103" s="349"/>
      <c r="E103" s="349"/>
      <c r="F103" s="349"/>
      <c r="G103" s="225">
        <f>G92+G39+G102</f>
        <v>16613293.539999999</v>
      </c>
      <c r="H103" s="41"/>
      <c r="I103" s="11"/>
      <c r="J103" s="17"/>
      <c r="K103" s="17"/>
      <c r="L103" s="10"/>
    </row>
    <row r="104" spans="1:15" s="45" customFormat="1" ht="14.25" customHeight="1" thickBot="1" x14ac:dyDescent="0.3">
      <c r="A104" s="258"/>
      <c r="B104" s="258"/>
      <c r="C104" s="258"/>
      <c r="D104" s="258"/>
      <c r="E104" s="258"/>
      <c r="F104" s="258"/>
      <c r="G104" s="259"/>
      <c r="H104" s="41"/>
      <c r="I104" s="11"/>
      <c r="J104" s="17"/>
      <c r="K104" s="17"/>
      <c r="L104" s="10"/>
    </row>
    <row r="105" spans="1:15" s="45" customFormat="1" ht="27" customHeight="1" thickBot="1" x14ac:dyDescent="0.3">
      <c r="A105" s="48"/>
      <c r="B105" s="155" t="s">
        <v>183</v>
      </c>
      <c r="C105" s="159" t="s">
        <v>184</v>
      </c>
      <c r="D105" s="325" t="s">
        <v>105</v>
      </c>
      <c r="E105" s="326"/>
      <c r="F105" s="163" t="s">
        <v>194</v>
      </c>
      <c r="G105" s="164" t="s">
        <v>27</v>
      </c>
      <c r="H105" s="165" t="s">
        <v>110</v>
      </c>
      <c r="I105" s="170" t="s">
        <v>195</v>
      </c>
      <c r="J105" s="166" t="s">
        <v>196</v>
      </c>
      <c r="K105" s="167" t="s">
        <v>197</v>
      </c>
      <c r="L105" s="17"/>
      <c r="M105" s="17"/>
      <c r="N105" s="59"/>
      <c r="O105" s="10"/>
    </row>
    <row r="106" spans="1:15" s="45" customFormat="1" ht="14.25" customHeight="1" thickBot="1" x14ac:dyDescent="0.3">
      <c r="A106" s="48"/>
      <c r="B106" s="168"/>
      <c r="C106" s="160"/>
      <c r="D106" s="168"/>
      <c r="E106" s="160"/>
      <c r="F106" s="168"/>
      <c r="G106" s="168"/>
      <c r="H106" s="169"/>
      <c r="I106" s="161"/>
      <c r="J106" s="162"/>
      <c r="K106" s="162"/>
      <c r="L106" s="11"/>
      <c r="M106" s="17"/>
      <c r="N106" s="17"/>
      <c r="O106" s="10"/>
    </row>
    <row r="107" spans="1:15" s="45" customFormat="1" ht="24" customHeight="1" thickBot="1" x14ac:dyDescent="0.3">
      <c r="A107" s="48"/>
      <c r="B107" s="155" t="s">
        <v>29</v>
      </c>
      <c r="C107" s="156" t="s">
        <v>30</v>
      </c>
      <c r="D107" s="157" t="s">
        <v>31</v>
      </c>
      <c r="E107" s="158" t="s">
        <v>32</v>
      </c>
      <c r="F107" s="168"/>
      <c r="G107" s="168"/>
      <c r="H107" s="169"/>
      <c r="I107" s="161"/>
      <c r="J107" s="162"/>
      <c r="K107" s="162"/>
      <c r="L107" s="11"/>
      <c r="M107" s="17"/>
      <c r="N107" s="17"/>
      <c r="O107" s="10"/>
    </row>
    <row r="108" spans="1:15" s="15" customFormat="1" ht="13.5" customHeight="1" x14ac:dyDescent="0.25">
      <c r="B108" s="23"/>
      <c r="C108" s="17"/>
      <c r="D108" s="59"/>
      <c r="E108" s="60"/>
      <c r="F108" s="59"/>
      <c r="G108" s="6"/>
      <c r="H108" s="7"/>
      <c r="I108" s="5"/>
      <c r="J108" s="5"/>
      <c r="K108" s="5"/>
      <c r="L108" s="5"/>
      <c r="M108" s="5"/>
      <c r="N108" s="5"/>
      <c r="O108" s="5"/>
    </row>
    <row r="109" spans="1:15" s="15" customFormat="1" ht="13.5" customHeight="1" x14ac:dyDescent="0.25">
      <c r="A109" s="5"/>
      <c r="B109" s="13"/>
      <c r="C109" s="85"/>
      <c r="D109" s="17"/>
      <c r="E109" s="60"/>
      <c r="F109" s="80"/>
      <c r="G109" s="6"/>
      <c r="H109" s="7"/>
      <c r="I109" s="5"/>
      <c r="J109" s="5"/>
      <c r="K109" s="5"/>
      <c r="L109" s="5"/>
      <c r="M109" s="5"/>
      <c r="N109" s="5"/>
      <c r="O109" s="5"/>
    </row>
    <row r="110" spans="1:15" s="15" customFormat="1" ht="13.5" customHeight="1" x14ac:dyDescent="0.25">
      <c r="A110" s="5"/>
      <c r="E110" s="60"/>
      <c r="F110" s="81"/>
      <c r="G110" s="6"/>
      <c r="H110" s="7"/>
      <c r="I110" s="5"/>
      <c r="J110" s="5"/>
      <c r="K110" s="5"/>
      <c r="L110" s="5"/>
      <c r="M110" s="5"/>
      <c r="N110" s="5"/>
      <c r="O110" s="5"/>
    </row>
    <row r="111" spans="1:15" s="15" customFormat="1" ht="13.5" customHeight="1" x14ac:dyDescent="0.25">
      <c r="A111" s="5"/>
      <c r="B111" s="48"/>
      <c r="C111" s="17"/>
      <c r="D111" s="48"/>
      <c r="E111" s="60"/>
      <c r="F111" s="60"/>
      <c r="G111" s="6"/>
      <c r="H111" s="7"/>
      <c r="I111" s="5"/>
      <c r="J111" s="5"/>
      <c r="K111" s="5"/>
      <c r="L111" s="5"/>
      <c r="M111" s="5"/>
      <c r="N111" s="5"/>
      <c r="O111" s="5"/>
    </row>
    <row r="112" spans="1:15" s="15" customFormat="1" ht="13.5" customHeight="1" x14ac:dyDescent="0.25">
      <c r="A112" s="5"/>
      <c r="B112" s="48"/>
      <c r="C112" s="17"/>
      <c r="D112" s="48"/>
      <c r="E112" s="81"/>
      <c r="F112" s="60"/>
      <c r="G112" s="6"/>
      <c r="H112" s="7"/>
      <c r="I112" s="5"/>
      <c r="J112" s="5"/>
      <c r="K112" s="5"/>
      <c r="L112" s="5"/>
      <c r="M112" s="5"/>
      <c r="N112" s="5"/>
      <c r="O112" s="5"/>
    </row>
    <row r="113" spans="2:15" s="15" customFormat="1" x14ac:dyDescent="0.25">
      <c r="B113" s="23"/>
      <c r="D113" s="59"/>
      <c r="E113" s="81"/>
      <c r="F113" s="60"/>
      <c r="H113" s="20"/>
      <c r="I113" s="3"/>
      <c r="J113" s="3"/>
      <c r="K113" s="3"/>
      <c r="L113" s="3"/>
      <c r="M113" s="3"/>
      <c r="N113" s="3"/>
      <c r="O113" s="3"/>
    </row>
    <row r="114" spans="2:15" s="15" customFormat="1" x14ac:dyDescent="0.25">
      <c r="B114" s="19"/>
      <c r="E114" s="18"/>
      <c r="G114" s="20"/>
      <c r="H114" s="3"/>
      <c r="I114" s="3"/>
      <c r="J114" s="3"/>
      <c r="K114" s="3"/>
      <c r="L114" s="3"/>
      <c r="M114" s="3"/>
      <c r="N114" s="3"/>
    </row>
    <row r="115" spans="2:15" s="15" customFormat="1" ht="30" customHeight="1" x14ac:dyDescent="0.25">
      <c r="B115" s="19"/>
      <c r="E115" s="18"/>
      <c r="G115" s="20"/>
      <c r="H115" s="3"/>
      <c r="I115" s="3"/>
      <c r="J115" s="3"/>
      <c r="K115" s="3"/>
      <c r="L115" s="3"/>
      <c r="M115" s="21"/>
      <c r="N115" s="3"/>
    </row>
    <row r="116" spans="2:15" s="15" customFormat="1" x14ac:dyDescent="0.25">
      <c r="B116" s="19"/>
      <c r="E116" s="18"/>
      <c r="G116" s="20"/>
      <c r="H116" s="3"/>
      <c r="I116" s="3"/>
      <c r="J116" s="3"/>
      <c r="K116" s="3"/>
      <c r="L116" s="3"/>
      <c r="M116" s="3"/>
      <c r="N116" s="3"/>
    </row>
    <row r="117" spans="2:15" s="15" customFormat="1" x14ac:dyDescent="0.25">
      <c r="B117" s="19"/>
      <c r="E117" s="18"/>
      <c r="G117" s="20"/>
      <c r="H117" s="3"/>
      <c r="I117" s="3"/>
      <c r="J117" s="3"/>
      <c r="K117" s="3"/>
      <c r="L117" s="3"/>
      <c r="M117" s="22"/>
      <c r="N117" s="3"/>
    </row>
    <row r="118" spans="2:15" s="15" customFormat="1" x14ac:dyDescent="0.25">
      <c r="B118" s="19"/>
      <c r="E118" s="18"/>
      <c r="G118" s="20"/>
      <c r="H118" s="3"/>
      <c r="I118" s="3"/>
      <c r="J118" s="3"/>
      <c r="K118" s="3"/>
      <c r="L118" s="3"/>
      <c r="M118" s="3"/>
      <c r="N118" s="3"/>
    </row>
    <row r="119" spans="2:15" s="15" customFormat="1" x14ac:dyDescent="0.25">
      <c r="B119" s="19"/>
      <c r="G119" s="20"/>
      <c r="H119" s="3"/>
      <c r="I119" s="3"/>
      <c r="J119" s="3"/>
      <c r="K119" s="3"/>
      <c r="L119" s="3"/>
      <c r="M119" s="3"/>
      <c r="N119" s="3"/>
    </row>
    <row r="120" spans="2:15" x14ac:dyDescent="0.25">
      <c r="E120" s="15"/>
    </row>
    <row r="121" spans="2:15" ht="30" customHeight="1" x14ac:dyDescent="0.25">
      <c r="E121" s="15"/>
    </row>
    <row r="122" spans="2:15" x14ac:dyDescent="0.25">
      <c r="E122" s="15"/>
    </row>
    <row r="123" spans="2:15" ht="45" customHeight="1" x14ac:dyDescent="0.25">
      <c r="E123" s="15"/>
    </row>
    <row r="124" spans="2:15" x14ac:dyDescent="0.25">
      <c r="E124" s="15"/>
    </row>
    <row r="125" spans="2:15" x14ac:dyDescent="0.25">
      <c r="E125" s="15"/>
    </row>
  </sheetData>
  <mergeCells count="152">
    <mergeCell ref="A102:F102"/>
    <mergeCell ref="A99:A100"/>
    <mergeCell ref="B99:B100"/>
    <mergeCell ref="C99:C100"/>
    <mergeCell ref="G99:G101"/>
    <mergeCell ref="A94:N94"/>
    <mergeCell ref="A95:N95"/>
    <mergeCell ref="A96:N96"/>
    <mergeCell ref="A97:A98"/>
    <mergeCell ref="B97:B98"/>
    <mergeCell ref="C97:J97"/>
    <mergeCell ref="K97:K98"/>
    <mergeCell ref="L97:L98"/>
    <mergeCell ref="M97:M98"/>
    <mergeCell ref="N97:N98"/>
    <mergeCell ref="A63:A71"/>
    <mergeCell ref="B63:B71"/>
    <mergeCell ref="C63:C71"/>
    <mergeCell ref="N29:N38"/>
    <mergeCell ref="F31:F32"/>
    <mergeCell ref="K29:K30"/>
    <mergeCell ref="J29:J30"/>
    <mergeCell ref="J31:J32"/>
    <mergeCell ref="J34:J37"/>
    <mergeCell ref="N44:N45"/>
    <mergeCell ref="C46:C55"/>
    <mergeCell ref="G46:G55"/>
    <mergeCell ref="H46:H55"/>
    <mergeCell ref="L46:L55"/>
    <mergeCell ref="N56:N62"/>
    <mergeCell ref="M56:M62"/>
    <mergeCell ref="C44:J44"/>
    <mergeCell ref="K44:K45"/>
    <mergeCell ref="L44:L45"/>
    <mergeCell ref="I56:I62"/>
    <mergeCell ref="J56:J62"/>
    <mergeCell ref="I46:I55"/>
    <mergeCell ref="J46:J55"/>
    <mergeCell ref="G63:G71"/>
    <mergeCell ref="A19:A28"/>
    <mergeCell ref="A29:A38"/>
    <mergeCell ref="N19:N28"/>
    <mergeCell ref="C29:C38"/>
    <mergeCell ref="D29:D38"/>
    <mergeCell ref="L19:L28"/>
    <mergeCell ref="K19:K20"/>
    <mergeCell ref="J21:J22"/>
    <mergeCell ref="J24:J27"/>
    <mergeCell ref="I21:I22"/>
    <mergeCell ref="C19:C28"/>
    <mergeCell ref="D19:D28"/>
    <mergeCell ref="H29:H38"/>
    <mergeCell ref="I31:I32"/>
    <mergeCell ref="I34:I37"/>
    <mergeCell ref="L29:L38"/>
    <mergeCell ref="M29:M38"/>
    <mergeCell ref="F29:F30"/>
    <mergeCell ref="I29:I30"/>
    <mergeCell ref="M19:M28"/>
    <mergeCell ref="I19:I20"/>
    <mergeCell ref="I24:I27"/>
    <mergeCell ref="J19:J20"/>
    <mergeCell ref="F21:F22"/>
    <mergeCell ref="J11:J12"/>
    <mergeCell ref="I11:I12"/>
    <mergeCell ref="H19:H28"/>
    <mergeCell ref="G19:G28"/>
    <mergeCell ref="I14:I17"/>
    <mergeCell ref="D105:E105"/>
    <mergeCell ref="C72:C81"/>
    <mergeCell ref="I72:I81"/>
    <mergeCell ref="M84:M85"/>
    <mergeCell ref="G90:G91"/>
    <mergeCell ref="H90:H91"/>
    <mergeCell ref="A92:F92"/>
    <mergeCell ref="I64:I71"/>
    <mergeCell ref="J64:J71"/>
    <mergeCell ref="M64:M71"/>
    <mergeCell ref="B82:B89"/>
    <mergeCell ref="C84:C85"/>
    <mergeCell ref="C86:C89"/>
    <mergeCell ref="C82:C83"/>
    <mergeCell ref="A103:F103"/>
    <mergeCell ref="C90:C91"/>
    <mergeCell ref="A72:A81"/>
    <mergeCell ref="B72:B81"/>
    <mergeCell ref="B90:B91"/>
    <mergeCell ref="A82:A89"/>
    <mergeCell ref="A1:N1"/>
    <mergeCell ref="A2:N2"/>
    <mergeCell ref="A3:N3"/>
    <mergeCell ref="A4:N4"/>
    <mergeCell ref="A5:N5"/>
    <mergeCell ref="N9:N18"/>
    <mergeCell ref="A6:N6"/>
    <mergeCell ref="A7:A8"/>
    <mergeCell ref="B7:B8"/>
    <mergeCell ref="K7:K8"/>
    <mergeCell ref="M7:M8"/>
    <mergeCell ref="N7:N8"/>
    <mergeCell ref="C9:C18"/>
    <mergeCell ref="D9:D18"/>
    <mergeCell ref="F9:F10"/>
    <mergeCell ref="C7:J7"/>
    <mergeCell ref="L7:L8"/>
    <mergeCell ref="M9:M18"/>
    <mergeCell ref="I9:I10"/>
    <mergeCell ref="K9:K10"/>
    <mergeCell ref="L9:L18"/>
    <mergeCell ref="F11:F12"/>
    <mergeCell ref="A9:A18"/>
    <mergeCell ref="J14:J17"/>
    <mergeCell ref="A56:A62"/>
    <mergeCell ref="B56:B62"/>
    <mergeCell ref="C56:C62"/>
    <mergeCell ref="G56:G62"/>
    <mergeCell ref="B9:B18"/>
    <mergeCell ref="B19:B28"/>
    <mergeCell ref="B29:B38"/>
    <mergeCell ref="G29:G38"/>
    <mergeCell ref="F19:F20"/>
    <mergeCell ref="A46:A55"/>
    <mergeCell ref="B46:B55"/>
    <mergeCell ref="B44:B45"/>
    <mergeCell ref="G9:G18"/>
    <mergeCell ref="A39:F39"/>
    <mergeCell ref="A41:N41"/>
    <mergeCell ref="A42:N42"/>
    <mergeCell ref="A43:N43"/>
    <mergeCell ref="N46:N55"/>
    <mergeCell ref="A44:A45"/>
    <mergeCell ref="M44:M45"/>
    <mergeCell ref="H9:H18"/>
    <mergeCell ref="J9:J10"/>
    <mergeCell ref="M46:M55"/>
    <mergeCell ref="N64:N71"/>
    <mergeCell ref="G82:G83"/>
    <mergeCell ref="G84:G85"/>
    <mergeCell ref="N72:N81"/>
    <mergeCell ref="N84:N85"/>
    <mergeCell ref="G86:G89"/>
    <mergeCell ref="H86:H89"/>
    <mergeCell ref="I86:I89"/>
    <mergeCell ref="I90:I91"/>
    <mergeCell ref="J86:J89"/>
    <mergeCell ref="M86:M89"/>
    <mergeCell ref="N86:N89"/>
    <mergeCell ref="J72:J81"/>
    <mergeCell ref="I82:I83"/>
    <mergeCell ref="I84:I85"/>
    <mergeCell ref="G72:G81"/>
    <mergeCell ref="M72:M81"/>
  </mergeCells>
  <conditionalFormatting sqref="I9:I11 I13:I14 I18 I72">
    <cfRule type="expression" dxfId="414" priority="169" stopIfTrue="1">
      <formula>$I9="Departamento de Jurídica"</formula>
    </cfRule>
    <cfRule type="expression" dxfId="413" priority="170">
      <formula>$I9="Departamento de Relaciones Públicas"</formula>
    </cfRule>
    <cfRule type="expression" dxfId="412" priority="171">
      <formula>$I9="Departamento de Planificación"</formula>
    </cfRule>
    <cfRule type="expression" dxfId="411" priority="172">
      <formula>$I9="Subdirector de Contabilidad"</formula>
    </cfRule>
    <cfRule type="expression" dxfId="410" priority="173">
      <formula>$I9="Subdirector Administrativo"</formula>
    </cfRule>
    <cfRule type="expression" dxfId="409" priority="174">
      <formula>$I9="Subdirector Académico"</formula>
    </cfRule>
    <cfRule type="expression" dxfId="408" priority="175">
      <formula>$I9="Subdirector de Investigación, Extensión y Educación Continua"</formula>
    </cfRule>
    <cfRule type="expression" dxfId="407" priority="176">
      <formula>$I9="Director"</formula>
    </cfRule>
  </conditionalFormatting>
  <conditionalFormatting sqref="L9 L29 L90:L91">
    <cfRule type="expression" dxfId="406" priority="166">
      <formula>$L9="BAJO"</formula>
    </cfRule>
    <cfRule type="expression" dxfId="405" priority="167">
      <formula>$L9="MEDIO"</formula>
    </cfRule>
    <cfRule type="expression" dxfId="404" priority="168">
      <formula>$L9="ALTO"</formula>
    </cfRule>
  </conditionalFormatting>
  <conditionalFormatting sqref="I19:I21 I23:I24 I28">
    <cfRule type="expression" dxfId="403" priority="158" stopIfTrue="1">
      <formula>$I19="Departamento de Jurídica"</formula>
    </cfRule>
    <cfRule type="expression" dxfId="402" priority="159">
      <formula>$I19="Departamento de Relaciones Públicas"</formula>
    </cfRule>
    <cfRule type="expression" dxfId="401" priority="160">
      <formula>$I19="Departamento de Planificación"</formula>
    </cfRule>
    <cfRule type="expression" dxfId="400" priority="161">
      <formula>$I19="Subdirector de Contabilidad"</formula>
    </cfRule>
    <cfRule type="expression" dxfId="399" priority="162">
      <formula>$I19="Subdirector Administrativo"</formula>
    </cfRule>
    <cfRule type="expression" dxfId="398" priority="163">
      <formula>$I19="Subdirector Académico"</formula>
    </cfRule>
    <cfRule type="expression" dxfId="397" priority="164">
      <formula>$I19="Subdirector de Investigación, Extensión y Educación Continua"</formula>
    </cfRule>
    <cfRule type="expression" dxfId="396" priority="165">
      <formula>$I19="Director"</formula>
    </cfRule>
  </conditionalFormatting>
  <conditionalFormatting sqref="L19">
    <cfRule type="expression" dxfId="395" priority="155">
      <formula>$L19="BAJO"</formula>
    </cfRule>
    <cfRule type="expression" dxfId="394" priority="156">
      <formula>$L19="MEDIO"</formula>
    </cfRule>
    <cfRule type="expression" dxfId="393" priority="157">
      <formula>$L19="ALTO"</formula>
    </cfRule>
  </conditionalFormatting>
  <conditionalFormatting sqref="I29:I31 I33:I34 I38">
    <cfRule type="expression" dxfId="392" priority="147" stopIfTrue="1">
      <formula>$I29="Departamento de Jurídica"</formula>
    </cfRule>
    <cfRule type="expression" dxfId="391" priority="148">
      <formula>$I29="Departamento de Relaciones Públicas"</formula>
    </cfRule>
    <cfRule type="expression" dxfId="390" priority="149">
      <formula>$I29="Departamento de Planificación"</formula>
    </cfRule>
    <cfRule type="expression" dxfId="389" priority="150">
      <formula>$I29="Subdirector de Contabilidad"</formula>
    </cfRule>
    <cfRule type="expression" dxfId="388" priority="151">
      <formula>$I29="Subdirector Administrativo"</formula>
    </cfRule>
    <cfRule type="expression" dxfId="387" priority="152">
      <formula>$I29="Subdirector Académico"</formula>
    </cfRule>
    <cfRule type="expression" dxfId="386" priority="153">
      <formula>$I29="Subdirector de Investigación, Extensión y Educación Continua"</formula>
    </cfRule>
    <cfRule type="expression" dxfId="385" priority="154">
      <formula>$I29="Director"</formula>
    </cfRule>
  </conditionalFormatting>
  <conditionalFormatting sqref="I46">
    <cfRule type="expression" dxfId="384" priority="132" stopIfTrue="1">
      <formula>$I46="Departamento de Jurídica"</formula>
    </cfRule>
    <cfRule type="expression" dxfId="383" priority="133">
      <formula>$I46="Departamento de Relaciones Públicas"</formula>
    </cfRule>
    <cfRule type="expression" dxfId="382" priority="134">
      <formula>$I46="Departamento de Planificación"</formula>
    </cfRule>
    <cfRule type="expression" dxfId="381" priority="135">
      <formula>$I46="Subdirector de Contabilidad"</formula>
    </cfRule>
    <cfRule type="expression" dxfId="380" priority="136">
      <formula>$I46="Subdirector Administrativo"</formula>
    </cfRule>
    <cfRule type="expression" dxfId="379" priority="137">
      <formula>$I46="Subdirector Académico"</formula>
    </cfRule>
    <cfRule type="expression" dxfId="378" priority="138">
      <formula>$I46="Subdirector de Investigación, Extensión y Educación Continua"</formula>
    </cfRule>
    <cfRule type="expression" dxfId="377" priority="139">
      <formula>$I46="Director"</formula>
    </cfRule>
  </conditionalFormatting>
  <conditionalFormatting sqref="L46">
    <cfRule type="expression" dxfId="376" priority="129">
      <formula>$L46="BAJO"</formula>
    </cfRule>
    <cfRule type="expression" dxfId="375" priority="130">
      <formula>$L46="MEDIO"</formula>
    </cfRule>
    <cfRule type="expression" dxfId="374" priority="131">
      <formula>$L46="ALTO"</formula>
    </cfRule>
  </conditionalFormatting>
  <conditionalFormatting sqref="I56">
    <cfRule type="expression" dxfId="373" priority="121" stopIfTrue="1">
      <formula>$I56="Departamento de Jurídica"</formula>
    </cfRule>
    <cfRule type="expression" dxfId="372" priority="122">
      <formula>$I56="Departamento de Relaciones Públicas"</formula>
    </cfRule>
    <cfRule type="expression" dxfId="371" priority="123">
      <formula>$I56="Departamento de Planificación"</formula>
    </cfRule>
    <cfRule type="expression" dxfId="370" priority="124">
      <formula>$I56="Subdirector de Contabilidad"</formula>
    </cfRule>
    <cfRule type="expression" dxfId="369" priority="125">
      <formula>$I56="Subdirector Administrativo"</formula>
    </cfRule>
    <cfRule type="expression" dxfId="368" priority="126">
      <formula>$I56="Subdirector Académico"</formula>
    </cfRule>
    <cfRule type="expression" dxfId="367" priority="127">
      <formula>$I56="Subdirector de Investigación, Extensión y Educación Continua"</formula>
    </cfRule>
    <cfRule type="expression" dxfId="366" priority="128">
      <formula>$I56="Director"</formula>
    </cfRule>
  </conditionalFormatting>
  <conditionalFormatting sqref="L56">
    <cfRule type="expression" dxfId="365" priority="118">
      <formula>$L56="BAJO"</formula>
    </cfRule>
    <cfRule type="expression" dxfId="364" priority="119">
      <formula>$L56="MEDIO"</formula>
    </cfRule>
    <cfRule type="expression" dxfId="363" priority="120">
      <formula>$L56="ALTO"</formula>
    </cfRule>
  </conditionalFormatting>
  <conditionalFormatting sqref="L57:L62">
    <cfRule type="expression" dxfId="362" priority="115">
      <formula>$L57="BAJO"</formula>
    </cfRule>
    <cfRule type="expression" dxfId="361" priority="116">
      <formula>$L57="MEDIO"</formula>
    </cfRule>
    <cfRule type="expression" dxfId="360" priority="117">
      <formula>$L57="ALTO"</formula>
    </cfRule>
  </conditionalFormatting>
  <conditionalFormatting sqref="I64">
    <cfRule type="expression" dxfId="359" priority="107" stopIfTrue="1">
      <formula>$I64="Departamento de Jurídica"</formula>
    </cfRule>
    <cfRule type="expression" dxfId="358" priority="108">
      <formula>$I64="Departamento de Relaciones Públicas"</formula>
    </cfRule>
    <cfRule type="expression" dxfId="357" priority="109">
      <formula>$I64="Departamento de Planificación"</formula>
    </cfRule>
    <cfRule type="expression" dxfId="356" priority="110">
      <formula>$I64="Subdirector de Contabilidad"</formula>
    </cfRule>
    <cfRule type="expression" dxfId="355" priority="111">
      <formula>$I64="Subdirector Administrativo"</formula>
    </cfRule>
    <cfRule type="expression" dxfId="354" priority="112">
      <formula>$I64="Subdirector Académico"</formula>
    </cfRule>
    <cfRule type="expression" dxfId="353" priority="113">
      <formula>$I64="Subdirector de Investigación, Extensión y Educación Continua"</formula>
    </cfRule>
    <cfRule type="expression" dxfId="352" priority="114">
      <formula>$I64="Director"</formula>
    </cfRule>
  </conditionalFormatting>
  <conditionalFormatting sqref="L64">
    <cfRule type="expression" dxfId="351" priority="104">
      <formula>$L64="BAJO"</formula>
    </cfRule>
    <cfRule type="expression" dxfId="350" priority="105">
      <formula>$L64="MEDIO"</formula>
    </cfRule>
    <cfRule type="expression" dxfId="349" priority="106">
      <formula>$L64="ALTO"</formula>
    </cfRule>
  </conditionalFormatting>
  <conditionalFormatting sqref="L65:L70">
    <cfRule type="expression" dxfId="348" priority="101">
      <formula>$L65="BAJO"</formula>
    </cfRule>
    <cfRule type="expression" dxfId="347" priority="102">
      <formula>$L65="MEDIO"</formula>
    </cfRule>
    <cfRule type="expression" dxfId="346" priority="103">
      <formula>$L65="ALTO"</formula>
    </cfRule>
  </conditionalFormatting>
  <conditionalFormatting sqref="I63">
    <cfRule type="expression" dxfId="345" priority="93" stopIfTrue="1">
      <formula>$I63="Departamento de Jurídica"</formula>
    </cfRule>
    <cfRule type="expression" dxfId="344" priority="94">
      <formula>$I63="Departamento de Relaciones Públicas"</formula>
    </cfRule>
    <cfRule type="expression" dxfId="343" priority="95">
      <formula>$I63="Departamento de Planificación"</formula>
    </cfRule>
    <cfRule type="expression" dxfId="342" priority="96">
      <formula>$I63="Subdirector de Contabilidad"</formula>
    </cfRule>
    <cfRule type="expression" dxfId="341" priority="97">
      <formula>$I63="Subdirector Administrativo"</formula>
    </cfRule>
    <cfRule type="expression" dxfId="340" priority="98">
      <formula>$I63="Subdirector Académico"</formula>
    </cfRule>
    <cfRule type="expression" dxfId="339" priority="99">
      <formula>$I63="Subdirector de Investigación, Extensión y Educación Continua"</formula>
    </cfRule>
    <cfRule type="expression" dxfId="338" priority="100">
      <formula>$I63="Director"</formula>
    </cfRule>
  </conditionalFormatting>
  <conditionalFormatting sqref="L63">
    <cfRule type="expression" dxfId="337" priority="90">
      <formula>$L63="BAJO"</formula>
    </cfRule>
    <cfRule type="expression" dxfId="336" priority="91">
      <formula>$L63="MEDIO"</formula>
    </cfRule>
    <cfRule type="expression" dxfId="335" priority="92">
      <formula>$L63="ALTO"</formula>
    </cfRule>
  </conditionalFormatting>
  <conditionalFormatting sqref="L71">
    <cfRule type="expression" dxfId="334" priority="87">
      <formula>$L71="BAJO"</formula>
    </cfRule>
    <cfRule type="expression" dxfId="333" priority="88">
      <formula>$L71="MEDIO"</formula>
    </cfRule>
    <cfRule type="expression" dxfId="332" priority="89">
      <formula>$L71="ALTO"</formula>
    </cfRule>
  </conditionalFormatting>
  <conditionalFormatting sqref="L73">
    <cfRule type="expression" dxfId="331" priority="76">
      <formula>$L73="BAJO"</formula>
    </cfRule>
    <cfRule type="expression" dxfId="330" priority="77">
      <formula>$L73="MEDIO"</formula>
    </cfRule>
    <cfRule type="expression" dxfId="329" priority="78">
      <formula>$L73="ALTO"</formula>
    </cfRule>
  </conditionalFormatting>
  <conditionalFormatting sqref="L74:L79">
    <cfRule type="expression" dxfId="328" priority="73">
      <formula>$L74="BAJO"</formula>
    </cfRule>
    <cfRule type="expression" dxfId="327" priority="74">
      <formula>$L74="MEDIO"</formula>
    </cfRule>
    <cfRule type="expression" dxfId="326" priority="75">
      <formula>$L74="ALTO"</formula>
    </cfRule>
  </conditionalFormatting>
  <conditionalFormatting sqref="L72">
    <cfRule type="expression" dxfId="325" priority="62">
      <formula>$L72="BAJO"</formula>
    </cfRule>
    <cfRule type="expression" dxfId="324" priority="63">
      <formula>$L72="MEDIO"</formula>
    </cfRule>
    <cfRule type="expression" dxfId="323" priority="64">
      <formula>$L72="ALTO"</formula>
    </cfRule>
  </conditionalFormatting>
  <conditionalFormatting sqref="L81">
    <cfRule type="expression" dxfId="322" priority="59">
      <formula>$L81="BAJO"</formula>
    </cfRule>
    <cfRule type="expression" dxfId="321" priority="60">
      <formula>$L81="MEDIO"</formula>
    </cfRule>
    <cfRule type="expression" dxfId="320" priority="61">
      <formula>$L81="ALTO"</formula>
    </cfRule>
  </conditionalFormatting>
  <conditionalFormatting sqref="L80">
    <cfRule type="expression" dxfId="319" priority="56">
      <formula>$L80="BAJO"</formula>
    </cfRule>
    <cfRule type="expression" dxfId="318" priority="57">
      <formula>$L80="MEDIO"</formula>
    </cfRule>
    <cfRule type="expression" dxfId="317" priority="58">
      <formula>$L80="ALTO"</formula>
    </cfRule>
  </conditionalFormatting>
  <conditionalFormatting sqref="I82">
    <cfRule type="expression" dxfId="316" priority="48" stopIfTrue="1">
      <formula>$I82="Departamento de Jurídica"</formula>
    </cfRule>
    <cfRule type="expression" dxfId="315" priority="49">
      <formula>$I82="Departamento de Relaciones Públicas"</formula>
    </cfRule>
    <cfRule type="expression" dxfId="314" priority="50">
      <formula>$I82="Departamento de Planificación"</formula>
    </cfRule>
    <cfRule type="expression" dxfId="313" priority="51">
      <formula>$I82="Subdirector de Contabilidad"</formula>
    </cfRule>
    <cfRule type="expression" dxfId="312" priority="52">
      <formula>$I82="Subdirector Administrativo"</formula>
    </cfRule>
    <cfRule type="expression" dxfId="311" priority="53">
      <formula>$I82="Subdirector Académico"</formula>
    </cfRule>
    <cfRule type="expression" dxfId="310" priority="54">
      <formula>$I82="Subdirector de Investigación, Extensión y Educación Continua"</formula>
    </cfRule>
    <cfRule type="expression" dxfId="309" priority="55">
      <formula>$I82="Director"</formula>
    </cfRule>
  </conditionalFormatting>
  <conditionalFormatting sqref="L82">
    <cfRule type="expression" dxfId="308" priority="45">
      <formula>$L82="BAJO"</formula>
    </cfRule>
    <cfRule type="expression" dxfId="307" priority="46">
      <formula>$L82="MEDIO"</formula>
    </cfRule>
    <cfRule type="expression" dxfId="306" priority="47">
      <formula>$L82="ALTO"</formula>
    </cfRule>
  </conditionalFormatting>
  <conditionalFormatting sqref="L84:L89">
    <cfRule type="expression" dxfId="305" priority="42">
      <formula>$L84="BAJO"</formula>
    </cfRule>
    <cfRule type="expression" dxfId="304" priority="43">
      <formula>$L84="MEDIO"</formula>
    </cfRule>
    <cfRule type="expression" dxfId="303" priority="44">
      <formula>$L84="ALTO"</formula>
    </cfRule>
  </conditionalFormatting>
  <conditionalFormatting sqref="L83">
    <cfRule type="expression" dxfId="302" priority="28">
      <formula>$L83="BAJO"</formula>
    </cfRule>
    <cfRule type="expression" dxfId="301" priority="29">
      <formula>$L83="MEDIO"</formula>
    </cfRule>
    <cfRule type="expression" dxfId="300" priority="30">
      <formula>$L83="ALTO"</formula>
    </cfRule>
  </conditionalFormatting>
  <conditionalFormatting sqref="I90">
    <cfRule type="expression" dxfId="299" priority="4" stopIfTrue="1">
      <formula>$I90="Departamento de Jurídica"</formula>
    </cfRule>
    <cfRule type="expression" dxfId="298" priority="5">
      <formula>$I90="Departamento de Relaciones Públicas"</formula>
    </cfRule>
    <cfRule type="expression" dxfId="297" priority="6">
      <formula>$I90="Departamento de Planificación"</formula>
    </cfRule>
    <cfRule type="expression" dxfId="296" priority="7">
      <formula>$I90="Subdirector de Contabilidad"</formula>
    </cfRule>
    <cfRule type="expression" dxfId="295" priority="8">
      <formula>$I90="Subdirector Administrativo"</formula>
    </cfRule>
    <cfRule type="expression" dxfId="294" priority="9">
      <formula>$I90="Subdirector Académico"</formula>
    </cfRule>
    <cfRule type="expression" dxfId="293" priority="10">
      <formula>$I90="Subdirector de Investigación, Extensión y Educación Continua"</formula>
    </cfRule>
    <cfRule type="expression" dxfId="292" priority="11">
      <formula>$I90="Director"</formula>
    </cfRule>
  </conditionalFormatting>
  <conditionalFormatting sqref="I84">
    <cfRule type="expression" dxfId="291" priority="20" stopIfTrue="1">
      <formula>$I84="Departamento de Jurídica"</formula>
    </cfRule>
    <cfRule type="expression" dxfId="290" priority="21">
      <formula>$I84="Departamento de Relaciones Públicas"</formula>
    </cfRule>
    <cfRule type="expression" dxfId="289" priority="22">
      <formula>$I84="Departamento de Planificación"</formula>
    </cfRule>
    <cfRule type="expression" dxfId="288" priority="23">
      <formula>$I84="Subdirector de Contabilidad"</formula>
    </cfRule>
    <cfRule type="expression" dxfId="287" priority="24">
      <formula>$I84="Subdirector Administrativo"</formula>
    </cfRule>
    <cfRule type="expression" dxfId="286" priority="25">
      <formula>$I84="Subdirector Académico"</formula>
    </cfRule>
    <cfRule type="expression" dxfId="285" priority="26">
      <formula>$I84="Subdirector de Investigación, Extensión y Educación Continua"</formula>
    </cfRule>
    <cfRule type="expression" dxfId="284" priority="27">
      <formula>$I84="Director"</formula>
    </cfRule>
  </conditionalFormatting>
  <conditionalFormatting sqref="I86">
    <cfRule type="expression" dxfId="283" priority="12" stopIfTrue="1">
      <formula>$I86="Departamento de Jurídica"</formula>
    </cfRule>
    <cfRule type="expression" dxfId="282" priority="13">
      <formula>$I86="Departamento de Relaciones Públicas"</formula>
    </cfRule>
    <cfRule type="expression" dxfId="281" priority="14">
      <formula>$I86="Departamento de Planificación"</formula>
    </cfRule>
    <cfRule type="expression" dxfId="280" priority="15">
      <formula>$I86="Subdirector de Contabilidad"</formula>
    </cfRule>
    <cfRule type="expression" dxfId="279" priority="16">
      <formula>$I86="Subdirector Administrativo"</formula>
    </cfRule>
    <cfRule type="expression" dxfId="278" priority="17">
      <formula>$I86="Subdirector Académico"</formula>
    </cfRule>
    <cfRule type="expression" dxfId="277" priority="18">
      <formula>$I86="Subdirector de Investigación, Extensión y Educación Continua"</formula>
    </cfRule>
    <cfRule type="expression" dxfId="276" priority="19">
      <formula>$I86="Director"</formula>
    </cfRule>
  </conditionalFormatting>
  <printOptions horizontalCentered="1"/>
  <pageMargins left="1" right="1" top="1" bottom="1" header="0.5" footer="0.5"/>
  <pageSetup scale="55" orientation="landscape" r:id="rId1"/>
  <rowBreaks count="8" manualBreakCount="8">
    <brk id="15" max="13" man="1"/>
    <brk id="30" max="13" man="1"/>
    <brk id="40" max="13" man="1"/>
    <brk id="55" max="13" man="1"/>
    <brk id="69" max="13" man="1"/>
    <brk id="81" max="13" man="1"/>
    <brk id="92" max="13" man="1"/>
    <brk id="107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3" id="{4E3FB9D3-62B5-40FA-B37A-1766A950B63A}">
            <xm:f>'EJE 1 GESTIÓN INSTITUCIONAL'!$E17="Dirección"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E108:E113 D105 F105:K105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32" zoomScale="90" zoomScaleNormal="112" zoomScaleSheetLayoutView="90" workbookViewId="0">
      <selection activeCell="I9" sqref="I9:I10"/>
    </sheetView>
  </sheetViews>
  <sheetFormatPr baseColWidth="10" defaultRowHeight="15" x14ac:dyDescent="0.25"/>
  <cols>
    <col min="1" max="1" width="6.42578125" customWidth="1"/>
    <col min="2" max="2" width="14.42578125" style="14" customWidth="1"/>
    <col min="3" max="3" width="18.85546875" customWidth="1"/>
    <col min="4" max="4" width="5.7109375" customWidth="1"/>
    <col min="5" max="5" width="23.140625" customWidth="1"/>
    <col min="6" max="6" width="13.85546875" customWidth="1"/>
    <col min="7" max="7" width="13.42578125" style="1" customWidth="1"/>
    <col min="8" max="8" width="12" style="2" customWidth="1"/>
    <col min="9" max="9" width="15.42578125" style="2" customWidth="1"/>
    <col min="10" max="10" width="13.7109375" style="2" customWidth="1"/>
    <col min="11" max="11" width="14" style="2" customWidth="1"/>
    <col min="12" max="12" width="3" style="2" customWidth="1"/>
    <col min="13" max="13" width="14.5703125" style="2" customWidth="1"/>
    <col min="14" max="14" width="16" style="2" customWidth="1"/>
  </cols>
  <sheetData>
    <row r="1" spans="1:15" ht="140.2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6.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40" t="s">
        <v>40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5" s="15" customFormat="1" x14ac:dyDescent="0.25">
      <c r="A5" s="356" t="s">
        <v>446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5" s="15" customFormat="1" x14ac:dyDescent="0.25">
      <c r="A6" s="340" t="s">
        <v>445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6.25" customHeight="1" x14ac:dyDescent="0.25">
      <c r="A7" s="337" t="s">
        <v>4</v>
      </c>
      <c r="B7" s="337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337" t="s">
        <v>1</v>
      </c>
      <c r="L7" s="323" t="s">
        <v>198</v>
      </c>
      <c r="M7" s="337" t="s">
        <v>2</v>
      </c>
      <c r="N7" s="337" t="s">
        <v>3</v>
      </c>
    </row>
    <row r="8" spans="1:15" s="15" customFormat="1" ht="48" customHeight="1" x14ac:dyDescent="0.25">
      <c r="A8" s="283"/>
      <c r="B8" s="283"/>
      <c r="C8" s="133" t="s">
        <v>36</v>
      </c>
      <c r="D8" s="133" t="s">
        <v>43</v>
      </c>
      <c r="E8" s="133" t="s">
        <v>37</v>
      </c>
      <c r="F8" s="133" t="s">
        <v>5</v>
      </c>
      <c r="G8" s="47" t="s">
        <v>6</v>
      </c>
      <c r="H8" s="133" t="s">
        <v>7</v>
      </c>
      <c r="I8" s="133" t="s">
        <v>8</v>
      </c>
      <c r="J8" s="133" t="s">
        <v>188</v>
      </c>
      <c r="K8" s="283"/>
      <c r="L8" s="288"/>
      <c r="M8" s="283"/>
      <c r="N8" s="283"/>
    </row>
    <row r="9" spans="1:15" s="15" customFormat="1" ht="82.5" customHeight="1" x14ac:dyDescent="0.25">
      <c r="A9" s="278"/>
      <c r="B9" s="280" t="s">
        <v>456</v>
      </c>
      <c r="C9" s="280" t="s">
        <v>478</v>
      </c>
      <c r="D9" s="134">
        <v>1</v>
      </c>
      <c r="E9" s="54" t="s">
        <v>457</v>
      </c>
      <c r="F9" s="132" t="s">
        <v>374</v>
      </c>
      <c r="G9" s="141">
        <v>0</v>
      </c>
      <c r="H9" s="132" t="s">
        <v>472</v>
      </c>
      <c r="I9" s="279" t="s">
        <v>190</v>
      </c>
      <c r="J9" s="304" t="s">
        <v>459</v>
      </c>
      <c r="K9" s="139" t="s">
        <v>460</v>
      </c>
      <c r="L9" s="301" t="s">
        <v>201</v>
      </c>
      <c r="M9" s="280" t="s">
        <v>47</v>
      </c>
      <c r="N9" s="277" t="s">
        <v>48</v>
      </c>
    </row>
    <row r="10" spans="1:15" s="15" customFormat="1" ht="75.75" customHeight="1" x14ac:dyDescent="0.25">
      <c r="A10" s="278"/>
      <c r="B10" s="280"/>
      <c r="C10" s="280"/>
      <c r="D10" s="134">
        <v>1</v>
      </c>
      <c r="E10" s="54" t="s">
        <v>458</v>
      </c>
      <c r="F10" s="132" t="s">
        <v>374</v>
      </c>
      <c r="G10" s="141">
        <v>0</v>
      </c>
      <c r="H10" s="132" t="s">
        <v>472</v>
      </c>
      <c r="I10" s="279"/>
      <c r="J10" s="305"/>
      <c r="K10" s="137" t="s">
        <v>461</v>
      </c>
      <c r="L10" s="303"/>
      <c r="M10" s="280"/>
      <c r="N10" s="277"/>
    </row>
    <row r="11" spans="1:15" s="15" customFormat="1" ht="82.5" customHeight="1" x14ac:dyDescent="0.25">
      <c r="A11" s="278"/>
      <c r="B11" s="280" t="s">
        <v>456</v>
      </c>
      <c r="C11" s="280" t="s">
        <v>479</v>
      </c>
      <c r="D11" s="134">
        <v>1</v>
      </c>
      <c r="E11" s="54" t="s">
        <v>457</v>
      </c>
      <c r="F11" s="132" t="s">
        <v>374</v>
      </c>
      <c r="G11" s="141">
        <v>0</v>
      </c>
      <c r="H11" s="132" t="s">
        <v>472</v>
      </c>
      <c r="I11" s="279" t="s">
        <v>190</v>
      </c>
      <c r="J11" s="304" t="s">
        <v>459</v>
      </c>
      <c r="K11" s="139" t="s">
        <v>460</v>
      </c>
      <c r="L11" s="301" t="s">
        <v>201</v>
      </c>
      <c r="M11" s="280" t="s">
        <v>47</v>
      </c>
      <c r="N11" s="277" t="s">
        <v>48</v>
      </c>
    </row>
    <row r="12" spans="1:15" s="15" customFormat="1" ht="77.25" customHeight="1" x14ac:dyDescent="0.25">
      <c r="A12" s="278"/>
      <c r="B12" s="280"/>
      <c r="C12" s="280"/>
      <c r="D12" s="134">
        <v>1</v>
      </c>
      <c r="E12" s="54" t="s">
        <v>458</v>
      </c>
      <c r="F12" s="132" t="s">
        <v>374</v>
      </c>
      <c r="G12" s="141">
        <v>0</v>
      </c>
      <c r="H12" s="132" t="s">
        <v>472</v>
      </c>
      <c r="I12" s="279"/>
      <c r="J12" s="305"/>
      <c r="K12" s="137" t="s">
        <v>461</v>
      </c>
      <c r="L12" s="303"/>
      <c r="M12" s="280"/>
      <c r="N12" s="277"/>
    </row>
    <row r="13" spans="1:15" s="15" customFormat="1" ht="51.75" customHeight="1" x14ac:dyDescent="0.25">
      <c r="A13" s="294" t="s">
        <v>156</v>
      </c>
      <c r="B13" s="277" t="s">
        <v>462</v>
      </c>
      <c r="C13" s="292" t="s">
        <v>466</v>
      </c>
      <c r="D13" s="134">
        <v>1</v>
      </c>
      <c r="E13" s="54" t="s">
        <v>464</v>
      </c>
      <c r="F13" s="132" t="s">
        <v>122</v>
      </c>
      <c r="G13" s="142">
        <f>3750*30</f>
        <v>112500</v>
      </c>
      <c r="H13" s="36" t="s">
        <v>257</v>
      </c>
      <c r="I13" s="304" t="s">
        <v>190</v>
      </c>
      <c r="J13" s="304" t="s">
        <v>469</v>
      </c>
      <c r="K13" s="137" t="s">
        <v>477</v>
      </c>
      <c r="L13" s="301" t="s">
        <v>201</v>
      </c>
      <c r="M13" s="292" t="s">
        <v>431</v>
      </c>
      <c r="N13" s="271" t="s">
        <v>470</v>
      </c>
    </row>
    <row r="14" spans="1:15" s="15" customFormat="1" ht="51.75" customHeight="1" x14ac:dyDescent="0.25">
      <c r="A14" s="295"/>
      <c r="B14" s="277"/>
      <c r="C14" s="307"/>
      <c r="D14" s="134">
        <v>1</v>
      </c>
      <c r="E14" s="54" t="s">
        <v>465</v>
      </c>
      <c r="F14" s="132" t="s">
        <v>122</v>
      </c>
      <c r="G14" s="142">
        <f>1500+2250*30</f>
        <v>69000</v>
      </c>
      <c r="H14" s="36" t="s">
        <v>242</v>
      </c>
      <c r="I14" s="305"/>
      <c r="J14" s="305"/>
      <c r="K14" s="137" t="s">
        <v>477</v>
      </c>
      <c r="L14" s="303"/>
      <c r="M14" s="307"/>
      <c r="N14" s="276"/>
    </row>
    <row r="15" spans="1:15" s="15" customFormat="1" ht="48.75" customHeight="1" x14ac:dyDescent="0.25">
      <c r="A15" s="295"/>
      <c r="B15" s="277"/>
      <c r="C15" s="307"/>
      <c r="D15" s="134">
        <v>1</v>
      </c>
      <c r="E15" s="54" t="s">
        <v>467</v>
      </c>
      <c r="F15" s="132" t="s">
        <v>374</v>
      </c>
      <c r="G15" s="142">
        <v>0</v>
      </c>
      <c r="H15" s="132" t="s">
        <v>468</v>
      </c>
      <c r="I15" s="305"/>
      <c r="J15" s="306"/>
      <c r="K15" s="137" t="s">
        <v>477</v>
      </c>
      <c r="L15" s="302"/>
      <c r="M15" s="293"/>
      <c r="N15" s="272"/>
    </row>
    <row r="16" spans="1:15" s="15" customFormat="1" ht="60.75" customHeight="1" x14ac:dyDescent="0.25">
      <c r="A16" s="294" t="s">
        <v>156</v>
      </c>
      <c r="B16" s="277" t="s">
        <v>462</v>
      </c>
      <c r="C16" s="292" t="s">
        <v>471</v>
      </c>
      <c r="D16" s="134">
        <v>1</v>
      </c>
      <c r="E16" s="54" t="s">
        <v>473</v>
      </c>
      <c r="F16" s="132" t="s">
        <v>374</v>
      </c>
      <c r="G16" s="142">
        <v>0</v>
      </c>
      <c r="H16" s="36" t="s">
        <v>257</v>
      </c>
      <c r="I16" s="304" t="s">
        <v>190</v>
      </c>
      <c r="J16" s="304" t="s">
        <v>469</v>
      </c>
      <c r="K16" s="137" t="s">
        <v>475</v>
      </c>
      <c r="L16" s="301" t="s">
        <v>201</v>
      </c>
      <c r="M16" s="292" t="s">
        <v>431</v>
      </c>
      <c r="N16" s="271" t="s">
        <v>470</v>
      </c>
    </row>
    <row r="17" spans="1:14" s="15" customFormat="1" ht="57" customHeight="1" x14ac:dyDescent="0.25">
      <c r="A17" s="295"/>
      <c r="B17" s="277"/>
      <c r="C17" s="307"/>
      <c r="D17" s="134">
        <v>1</v>
      </c>
      <c r="E17" s="54" t="s">
        <v>474</v>
      </c>
      <c r="F17" s="132" t="s">
        <v>122</v>
      </c>
      <c r="G17" s="142">
        <f>3750*30</f>
        <v>112500</v>
      </c>
      <c r="H17" s="36" t="s">
        <v>238</v>
      </c>
      <c r="I17" s="305"/>
      <c r="J17" s="305"/>
      <c r="K17" s="137" t="s">
        <v>476</v>
      </c>
      <c r="L17" s="303"/>
      <c r="M17" s="307"/>
      <c r="N17" s="276"/>
    </row>
    <row r="18" spans="1:14" s="15" customFormat="1" ht="54" customHeight="1" x14ac:dyDescent="0.25">
      <c r="A18" s="295"/>
      <c r="B18" s="277"/>
      <c r="C18" s="307"/>
      <c r="D18" s="134">
        <v>1</v>
      </c>
      <c r="E18" s="54" t="s">
        <v>463</v>
      </c>
      <c r="F18" s="132" t="s">
        <v>122</v>
      </c>
      <c r="G18" s="142">
        <f>3750*30</f>
        <v>112500</v>
      </c>
      <c r="H18" s="132" t="s">
        <v>468</v>
      </c>
      <c r="I18" s="305"/>
      <c r="J18" s="306"/>
      <c r="K18" s="137" t="s">
        <v>477</v>
      </c>
      <c r="L18" s="302"/>
      <c r="M18" s="293"/>
      <c r="N18" s="272"/>
    </row>
    <row r="19" spans="1:14" s="15" customFormat="1" ht="39" customHeight="1" x14ac:dyDescent="0.25">
      <c r="A19" s="294" t="s">
        <v>156</v>
      </c>
      <c r="B19" s="271" t="s">
        <v>462</v>
      </c>
      <c r="C19" s="292" t="s">
        <v>480</v>
      </c>
      <c r="D19" s="134">
        <v>1</v>
      </c>
      <c r="E19" s="54" t="s">
        <v>481</v>
      </c>
      <c r="F19" s="132" t="s">
        <v>374</v>
      </c>
      <c r="G19" s="142">
        <v>0</v>
      </c>
      <c r="H19" s="36" t="s">
        <v>255</v>
      </c>
      <c r="I19" s="304" t="s">
        <v>190</v>
      </c>
      <c r="J19" s="304" t="s">
        <v>469</v>
      </c>
      <c r="K19" s="137" t="s">
        <v>475</v>
      </c>
      <c r="L19" s="301" t="s">
        <v>201</v>
      </c>
      <c r="M19" s="292" t="s">
        <v>431</v>
      </c>
      <c r="N19" s="271" t="s">
        <v>470</v>
      </c>
    </row>
    <row r="20" spans="1:14" s="15" customFormat="1" ht="57" customHeight="1" x14ac:dyDescent="0.25">
      <c r="A20" s="295"/>
      <c r="B20" s="276"/>
      <c r="C20" s="307"/>
      <c r="D20" s="134">
        <v>1</v>
      </c>
      <c r="E20" s="54" t="s">
        <v>473</v>
      </c>
      <c r="F20" s="132" t="s">
        <v>374</v>
      </c>
      <c r="G20" s="142">
        <v>0</v>
      </c>
      <c r="H20" s="36" t="s">
        <v>255</v>
      </c>
      <c r="I20" s="305"/>
      <c r="J20" s="305"/>
      <c r="K20" s="137" t="s">
        <v>476</v>
      </c>
      <c r="L20" s="303"/>
      <c r="M20" s="307"/>
      <c r="N20" s="276"/>
    </row>
    <row r="21" spans="1:14" s="15" customFormat="1" ht="61.5" customHeight="1" x14ac:dyDescent="0.25">
      <c r="A21" s="295"/>
      <c r="B21" s="276"/>
      <c r="C21" s="307"/>
      <c r="D21" s="134">
        <v>1</v>
      </c>
      <c r="E21" s="54" t="s">
        <v>474</v>
      </c>
      <c r="F21" s="132" t="s">
        <v>122</v>
      </c>
      <c r="G21" s="142">
        <f>3666.66*30</f>
        <v>109999.79999999999</v>
      </c>
      <c r="H21" s="132" t="s">
        <v>236</v>
      </c>
      <c r="I21" s="305"/>
      <c r="J21" s="305"/>
      <c r="K21" s="137" t="s">
        <v>477</v>
      </c>
      <c r="L21" s="303"/>
      <c r="M21" s="307"/>
      <c r="N21" s="276"/>
    </row>
    <row r="22" spans="1:14" s="15" customFormat="1" ht="54.75" customHeight="1" x14ac:dyDescent="0.25">
      <c r="A22" s="295"/>
      <c r="B22" s="276"/>
      <c r="C22" s="307"/>
      <c r="D22" s="134">
        <v>1</v>
      </c>
      <c r="E22" s="54" t="s">
        <v>463</v>
      </c>
      <c r="F22" s="132" t="s">
        <v>122</v>
      </c>
      <c r="G22" s="142">
        <f>3666.66*30</f>
        <v>109999.79999999999</v>
      </c>
      <c r="H22" s="132" t="s">
        <v>238</v>
      </c>
      <c r="I22" s="305"/>
      <c r="J22" s="305"/>
      <c r="K22" s="137" t="s">
        <v>477</v>
      </c>
      <c r="L22" s="303"/>
      <c r="M22" s="307"/>
      <c r="N22" s="276"/>
    </row>
    <row r="23" spans="1:14" s="15" customFormat="1" ht="53.25" customHeight="1" x14ac:dyDescent="0.25">
      <c r="A23" s="295"/>
      <c r="B23" s="276"/>
      <c r="C23" s="307"/>
      <c r="D23" s="134">
        <v>1</v>
      </c>
      <c r="E23" s="54" t="s">
        <v>464</v>
      </c>
      <c r="F23" s="132" t="s">
        <v>122</v>
      </c>
      <c r="G23" s="142">
        <f>3666.66*30</f>
        <v>109999.79999999999</v>
      </c>
      <c r="H23" s="132" t="s">
        <v>242</v>
      </c>
      <c r="I23" s="305"/>
      <c r="J23" s="305"/>
      <c r="K23" s="137" t="s">
        <v>477</v>
      </c>
      <c r="L23" s="303"/>
      <c r="M23" s="307"/>
      <c r="N23" s="276"/>
    </row>
    <row r="24" spans="1:14" s="15" customFormat="1" ht="58.5" customHeight="1" x14ac:dyDescent="0.25">
      <c r="A24" s="295"/>
      <c r="B24" s="272"/>
      <c r="C24" s="307"/>
      <c r="D24" s="134">
        <v>1</v>
      </c>
      <c r="E24" s="54" t="s">
        <v>467</v>
      </c>
      <c r="F24" s="132" t="s">
        <v>374</v>
      </c>
      <c r="G24" s="142">
        <v>0</v>
      </c>
      <c r="H24" s="132" t="s">
        <v>243</v>
      </c>
      <c r="I24" s="305"/>
      <c r="J24" s="306"/>
      <c r="K24" s="137" t="s">
        <v>477</v>
      </c>
      <c r="L24" s="302"/>
      <c r="M24" s="293"/>
      <c r="N24" s="272"/>
    </row>
    <row r="25" spans="1:14" s="15" customFormat="1" ht="76.5" customHeight="1" x14ac:dyDescent="0.25">
      <c r="A25" s="294"/>
      <c r="B25" s="277" t="s">
        <v>482</v>
      </c>
      <c r="C25" s="292" t="s">
        <v>447</v>
      </c>
      <c r="D25" s="137">
        <v>1</v>
      </c>
      <c r="E25" s="54" t="s">
        <v>448</v>
      </c>
      <c r="F25" s="135" t="s">
        <v>484</v>
      </c>
      <c r="G25" s="142">
        <v>0</v>
      </c>
      <c r="H25" s="135" t="s">
        <v>488</v>
      </c>
      <c r="I25" s="304" t="s">
        <v>190</v>
      </c>
      <c r="J25" s="304" t="s">
        <v>489</v>
      </c>
      <c r="K25" s="137" t="s">
        <v>490</v>
      </c>
      <c r="L25" s="301" t="s">
        <v>252</v>
      </c>
      <c r="M25" s="292" t="s">
        <v>494</v>
      </c>
      <c r="N25" s="271" t="s">
        <v>495</v>
      </c>
    </row>
    <row r="26" spans="1:14" s="15" customFormat="1" ht="84.75" customHeight="1" x14ac:dyDescent="0.25">
      <c r="A26" s="295"/>
      <c r="B26" s="277"/>
      <c r="C26" s="293"/>
      <c r="D26" s="137">
        <v>1</v>
      </c>
      <c r="E26" s="54" t="s">
        <v>483</v>
      </c>
      <c r="F26" s="135" t="s">
        <v>484</v>
      </c>
      <c r="G26" s="142">
        <v>0</v>
      </c>
      <c r="H26" s="135" t="s">
        <v>488</v>
      </c>
      <c r="I26" s="306"/>
      <c r="J26" s="306"/>
      <c r="K26" s="137" t="s">
        <v>490</v>
      </c>
      <c r="L26" s="302"/>
      <c r="M26" s="293"/>
      <c r="N26" s="272"/>
    </row>
    <row r="27" spans="1:14" s="15" customFormat="1" ht="98.25" customHeight="1" x14ac:dyDescent="0.25">
      <c r="A27" s="295"/>
      <c r="B27" s="277"/>
      <c r="C27" s="292" t="s">
        <v>449</v>
      </c>
      <c r="D27" s="137">
        <v>1</v>
      </c>
      <c r="E27" s="54" t="s">
        <v>455</v>
      </c>
      <c r="F27" s="132" t="s">
        <v>486</v>
      </c>
      <c r="G27" s="142">
        <v>0</v>
      </c>
      <c r="H27" s="135" t="s">
        <v>488</v>
      </c>
      <c r="I27" s="304" t="s">
        <v>190</v>
      </c>
      <c r="J27" s="304" t="s">
        <v>492</v>
      </c>
      <c r="K27" s="136" t="s">
        <v>493</v>
      </c>
      <c r="L27" s="273" t="s">
        <v>200</v>
      </c>
      <c r="M27" s="280" t="s">
        <v>431</v>
      </c>
      <c r="N27" s="277" t="s">
        <v>397</v>
      </c>
    </row>
    <row r="28" spans="1:14" s="15" customFormat="1" ht="98.25" customHeight="1" x14ac:dyDescent="0.25">
      <c r="A28" s="295"/>
      <c r="B28" s="277"/>
      <c r="C28" s="293"/>
      <c r="D28" s="137">
        <v>1</v>
      </c>
      <c r="E28" s="54" t="s">
        <v>450</v>
      </c>
      <c r="F28" s="132" t="s">
        <v>485</v>
      </c>
      <c r="G28" s="142">
        <v>0</v>
      </c>
      <c r="H28" s="135" t="s">
        <v>488</v>
      </c>
      <c r="I28" s="306"/>
      <c r="J28" s="306"/>
      <c r="K28" s="137" t="s">
        <v>423</v>
      </c>
      <c r="L28" s="273"/>
      <c r="M28" s="280"/>
      <c r="N28" s="277"/>
    </row>
    <row r="29" spans="1:14" s="15" customFormat="1" ht="63.75" customHeight="1" x14ac:dyDescent="0.25">
      <c r="A29" s="295"/>
      <c r="B29" s="277"/>
      <c r="C29" s="280" t="s">
        <v>454</v>
      </c>
      <c r="D29" s="137">
        <v>1</v>
      </c>
      <c r="E29" s="54" t="s">
        <v>452</v>
      </c>
      <c r="F29" s="271" t="s">
        <v>499</v>
      </c>
      <c r="G29" s="142">
        <v>0</v>
      </c>
      <c r="H29" s="135" t="s">
        <v>488</v>
      </c>
      <c r="I29" s="304" t="s">
        <v>190</v>
      </c>
      <c r="J29" s="304" t="s">
        <v>492</v>
      </c>
      <c r="K29" s="138" t="s">
        <v>491</v>
      </c>
      <c r="L29" s="301" t="s">
        <v>200</v>
      </c>
      <c r="M29" s="292" t="s">
        <v>33</v>
      </c>
      <c r="N29" s="271" t="s">
        <v>12</v>
      </c>
    </row>
    <row r="30" spans="1:14" s="15" customFormat="1" ht="57" customHeight="1" x14ac:dyDescent="0.25">
      <c r="A30" s="295"/>
      <c r="B30" s="277"/>
      <c r="C30" s="280"/>
      <c r="D30" s="256">
        <v>1</v>
      </c>
      <c r="E30" s="257" t="s">
        <v>717</v>
      </c>
      <c r="F30" s="276"/>
      <c r="G30" s="142">
        <v>0</v>
      </c>
      <c r="H30" s="255" t="s">
        <v>488</v>
      </c>
      <c r="I30" s="305"/>
      <c r="J30" s="305"/>
      <c r="K30" s="256" t="s">
        <v>496</v>
      </c>
      <c r="L30" s="303"/>
      <c r="M30" s="307"/>
      <c r="N30" s="276"/>
    </row>
    <row r="31" spans="1:14" s="15" customFormat="1" ht="57" customHeight="1" x14ac:dyDescent="0.25">
      <c r="A31" s="295"/>
      <c r="B31" s="277"/>
      <c r="C31" s="280"/>
      <c r="D31" s="137">
        <v>1</v>
      </c>
      <c r="E31" s="54" t="s">
        <v>451</v>
      </c>
      <c r="F31" s="276"/>
      <c r="G31" s="142">
        <v>0</v>
      </c>
      <c r="H31" s="135" t="s">
        <v>488</v>
      </c>
      <c r="I31" s="305"/>
      <c r="J31" s="305"/>
      <c r="K31" s="137" t="s">
        <v>496</v>
      </c>
      <c r="L31" s="303"/>
      <c r="M31" s="293"/>
      <c r="N31" s="272"/>
    </row>
    <row r="32" spans="1:14" s="15" customFormat="1" ht="82.5" customHeight="1" x14ac:dyDescent="0.25">
      <c r="A32" s="295"/>
      <c r="B32" s="277"/>
      <c r="C32" s="280"/>
      <c r="D32" s="137">
        <v>1</v>
      </c>
      <c r="E32" s="54" t="s">
        <v>453</v>
      </c>
      <c r="F32" s="276"/>
      <c r="G32" s="142">
        <v>0</v>
      </c>
      <c r="H32" s="135" t="s">
        <v>488</v>
      </c>
      <c r="I32" s="305"/>
      <c r="J32" s="305"/>
      <c r="K32" s="292" t="s">
        <v>497</v>
      </c>
      <c r="L32" s="303" t="s">
        <v>252</v>
      </c>
      <c r="M32" s="292" t="s">
        <v>498</v>
      </c>
      <c r="N32" s="271" t="s">
        <v>12</v>
      </c>
    </row>
    <row r="33" spans="1:15" s="15" customFormat="1" ht="40.5" customHeight="1" x14ac:dyDescent="0.25">
      <c r="A33" s="300"/>
      <c r="B33" s="277"/>
      <c r="C33" s="280"/>
      <c r="D33" s="137">
        <v>1</v>
      </c>
      <c r="E33" s="54" t="s">
        <v>487</v>
      </c>
      <c r="F33" s="272"/>
      <c r="G33" s="142">
        <v>0</v>
      </c>
      <c r="H33" s="135" t="s">
        <v>488</v>
      </c>
      <c r="I33" s="306"/>
      <c r="J33" s="306"/>
      <c r="K33" s="293"/>
      <c r="L33" s="302"/>
      <c r="M33" s="293"/>
      <c r="N33" s="272"/>
    </row>
    <row r="34" spans="1:15" s="45" customFormat="1" ht="14.25" customHeight="1" x14ac:dyDescent="0.25">
      <c r="A34" s="353" t="s">
        <v>53</v>
      </c>
      <c r="B34" s="354"/>
      <c r="C34" s="354"/>
      <c r="D34" s="354"/>
      <c r="E34" s="354"/>
      <c r="F34" s="355"/>
      <c r="G34" s="143">
        <f>G33+G32+G31+G29+G28+G27+G26+G25+G24+G23+G22+G21+G20+G19+G18+G17+G16+G15+G14+G13+G12+G11+G10+G9</f>
        <v>736499.39999999991</v>
      </c>
      <c r="H34" s="41"/>
      <c r="I34" s="11"/>
      <c r="J34" s="11"/>
      <c r="K34" s="17"/>
      <c r="L34" s="17"/>
      <c r="M34" s="17"/>
      <c r="N34" s="10"/>
    </row>
    <row r="35" spans="1:15" s="45" customFormat="1" ht="14.25" customHeight="1" x14ac:dyDescent="0.25">
      <c r="A35" s="349" t="s">
        <v>519</v>
      </c>
      <c r="B35" s="349"/>
      <c r="C35" s="349"/>
      <c r="D35" s="349"/>
      <c r="E35" s="349"/>
      <c r="F35" s="349"/>
      <c r="G35" s="225">
        <f>G34</f>
        <v>736499.39999999991</v>
      </c>
      <c r="H35" s="41"/>
      <c r="I35" s="11"/>
      <c r="J35" s="17"/>
      <c r="K35" s="17"/>
      <c r="L35" s="10"/>
    </row>
    <row r="36" spans="1:15" s="45" customFormat="1" ht="9.75" customHeight="1" thickBot="1" x14ac:dyDescent="0.3">
      <c r="A36" s="38"/>
      <c r="B36" s="39"/>
      <c r="C36" s="42"/>
      <c r="D36" s="43"/>
      <c r="E36" s="44"/>
      <c r="F36" s="10"/>
      <c r="G36" s="40"/>
      <c r="H36" s="41"/>
      <c r="I36" s="11"/>
      <c r="J36" s="11"/>
      <c r="K36" s="17"/>
      <c r="L36" s="17"/>
      <c r="M36" s="17"/>
      <c r="N36" s="10"/>
    </row>
    <row r="37" spans="1:15" s="45" customFormat="1" ht="31.5" customHeight="1" thickBot="1" x14ac:dyDescent="0.3">
      <c r="A37" s="48"/>
      <c r="B37" s="155" t="s">
        <v>183</v>
      </c>
      <c r="C37" s="159" t="s">
        <v>184</v>
      </c>
      <c r="D37" s="325" t="s">
        <v>105</v>
      </c>
      <c r="E37" s="326"/>
      <c r="F37" s="163" t="s">
        <v>194</v>
      </c>
      <c r="G37" s="164" t="s">
        <v>27</v>
      </c>
      <c r="H37" s="165" t="s">
        <v>110</v>
      </c>
      <c r="I37" s="170" t="s">
        <v>195</v>
      </c>
      <c r="J37" s="166" t="s">
        <v>196</v>
      </c>
      <c r="K37" s="167" t="s">
        <v>197</v>
      </c>
      <c r="L37" s="17"/>
      <c r="M37" s="17"/>
      <c r="N37" s="59"/>
      <c r="O37" s="10"/>
    </row>
    <row r="38" spans="1:15" s="45" customFormat="1" ht="9" customHeight="1" thickBot="1" x14ac:dyDescent="0.3">
      <c r="A38" s="48"/>
      <c r="B38" s="168"/>
      <c r="C38" s="160"/>
      <c r="D38" s="168"/>
      <c r="E38" s="160"/>
      <c r="F38" s="168"/>
      <c r="G38" s="168"/>
      <c r="H38" s="169"/>
      <c r="I38" s="161"/>
      <c r="J38" s="162"/>
      <c r="K38" s="162"/>
      <c r="L38" s="11"/>
      <c r="M38" s="17"/>
      <c r="N38" s="17"/>
      <c r="O38" s="10"/>
    </row>
    <row r="39" spans="1:15" s="45" customFormat="1" ht="24" customHeight="1" thickBot="1" x14ac:dyDescent="0.3">
      <c r="A39" s="48"/>
      <c r="B39" s="155" t="s">
        <v>29</v>
      </c>
      <c r="C39" s="156" t="s">
        <v>30</v>
      </c>
      <c r="D39" s="157" t="s">
        <v>31</v>
      </c>
      <c r="E39" s="158" t="s">
        <v>32</v>
      </c>
      <c r="F39" s="168"/>
      <c r="G39" s="168"/>
      <c r="H39" s="169"/>
      <c r="I39" s="161"/>
      <c r="J39" s="162"/>
      <c r="K39" s="162"/>
      <c r="L39" s="11"/>
      <c r="M39" s="17"/>
      <c r="N39" s="17"/>
      <c r="O39" s="10"/>
    </row>
    <row r="40" spans="1:15" s="15" customFormat="1" ht="13.5" customHeight="1" x14ac:dyDescent="0.25">
      <c r="A40" s="5"/>
      <c r="B40" s="13"/>
      <c r="C40" s="17"/>
      <c r="D40" s="17"/>
      <c r="E40" s="18"/>
      <c r="F40" s="6"/>
      <c r="G40" s="7"/>
      <c r="H40" s="5"/>
      <c r="I40" s="5"/>
      <c r="J40" s="5"/>
      <c r="K40" s="5"/>
      <c r="L40" s="5"/>
      <c r="M40" s="5"/>
      <c r="N40" s="5"/>
    </row>
    <row r="41" spans="1:15" s="15" customFormat="1" x14ac:dyDescent="0.25">
      <c r="B41" s="19"/>
      <c r="E41" s="18"/>
      <c r="G41" s="20"/>
      <c r="H41" s="3"/>
      <c r="I41" s="3"/>
      <c r="J41" s="3"/>
      <c r="K41" s="3"/>
      <c r="L41" s="3"/>
      <c r="M41" s="22"/>
      <c r="N41" s="3"/>
    </row>
    <row r="42" spans="1:15" s="15" customFormat="1" x14ac:dyDescent="0.25">
      <c r="B42" s="19"/>
      <c r="E42" s="18"/>
      <c r="G42" s="20"/>
      <c r="H42" s="3"/>
      <c r="I42" s="3"/>
      <c r="J42" s="3"/>
      <c r="K42" s="3"/>
      <c r="L42" s="3"/>
      <c r="M42" s="3"/>
      <c r="N42" s="3"/>
    </row>
    <row r="43" spans="1:15" s="15" customFormat="1" x14ac:dyDescent="0.25">
      <c r="B43" s="19"/>
      <c r="E43" s="18"/>
      <c r="G43" s="20"/>
      <c r="H43" s="3"/>
      <c r="I43" s="3"/>
      <c r="J43" s="3"/>
      <c r="K43" s="3"/>
      <c r="L43" s="3"/>
      <c r="M43" s="3"/>
      <c r="N43" s="3"/>
    </row>
    <row r="44" spans="1:15" x14ac:dyDescent="0.25">
      <c r="E44" s="15"/>
    </row>
    <row r="45" spans="1:15" x14ac:dyDescent="0.25">
      <c r="E45" s="15"/>
    </row>
    <row r="46" spans="1:15" x14ac:dyDescent="0.25">
      <c r="E46" s="15"/>
    </row>
    <row r="47" spans="1:15" x14ac:dyDescent="0.25">
      <c r="E47" s="15"/>
    </row>
    <row r="48" spans="1:15" x14ac:dyDescent="0.25">
      <c r="E48" s="15"/>
    </row>
    <row r="49" spans="5:5" x14ac:dyDescent="0.25">
      <c r="E49" s="15"/>
    </row>
    <row r="50" spans="5:5" x14ac:dyDescent="0.25">
      <c r="E50" s="15"/>
    </row>
  </sheetData>
  <mergeCells count="81">
    <mergeCell ref="L19:L24"/>
    <mergeCell ref="M19:M24"/>
    <mergeCell ref="N19:N24"/>
    <mergeCell ref="B19:B24"/>
    <mergeCell ref="A16:A18"/>
    <mergeCell ref="C16:C18"/>
    <mergeCell ref="I16:I18"/>
    <mergeCell ref="J16:J18"/>
    <mergeCell ref="L16:L18"/>
    <mergeCell ref="M16:M18"/>
    <mergeCell ref="N16:N18"/>
    <mergeCell ref="N11:N12"/>
    <mergeCell ref="I13:I15"/>
    <mergeCell ref="J13:J15"/>
    <mergeCell ref="M13:M15"/>
    <mergeCell ref="N13:N15"/>
    <mergeCell ref="L13:L15"/>
    <mergeCell ref="A6:N6"/>
    <mergeCell ref="A7:A8"/>
    <mergeCell ref="B7:B8"/>
    <mergeCell ref="K7:K8"/>
    <mergeCell ref="M7:M8"/>
    <mergeCell ref="C7:J7"/>
    <mergeCell ref="L7:L8"/>
    <mergeCell ref="A1:N1"/>
    <mergeCell ref="A2:N2"/>
    <mergeCell ref="A3:N3"/>
    <mergeCell ref="A4:N4"/>
    <mergeCell ref="A5:N5"/>
    <mergeCell ref="A34:F34"/>
    <mergeCell ref="D37:E37"/>
    <mergeCell ref="C29:C33"/>
    <mergeCell ref="F29:F33"/>
    <mergeCell ref="N7:N8"/>
    <mergeCell ref="M9:M10"/>
    <mergeCell ref="N9:N10"/>
    <mergeCell ref="L9:L10"/>
    <mergeCell ref="B9:B10"/>
    <mergeCell ref="C9:C10"/>
    <mergeCell ref="I9:I10"/>
    <mergeCell ref="C11:C12"/>
    <mergeCell ref="I11:I12"/>
    <mergeCell ref="J11:J12"/>
    <mergeCell ref="L11:L12"/>
    <mergeCell ref="M11:M12"/>
    <mergeCell ref="N32:N33"/>
    <mergeCell ref="M32:M33"/>
    <mergeCell ref="L32:L33"/>
    <mergeCell ref="L29:L31"/>
    <mergeCell ref="M29:M31"/>
    <mergeCell ref="N29:N31"/>
    <mergeCell ref="J9:J10"/>
    <mergeCell ref="A13:A15"/>
    <mergeCell ref="B25:B33"/>
    <mergeCell ref="A25:A33"/>
    <mergeCell ref="B13:B15"/>
    <mergeCell ref="B16:B18"/>
    <mergeCell ref="A19:A24"/>
    <mergeCell ref="C19:C24"/>
    <mergeCell ref="I19:I24"/>
    <mergeCell ref="J19:J24"/>
    <mergeCell ref="A9:A10"/>
    <mergeCell ref="A11:A12"/>
    <mergeCell ref="B11:B12"/>
    <mergeCell ref="C13:C15"/>
    <mergeCell ref="A35:F35"/>
    <mergeCell ref="M25:M26"/>
    <mergeCell ref="N25:N26"/>
    <mergeCell ref="L25:L26"/>
    <mergeCell ref="L27:L28"/>
    <mergeCell ref="M27:M28"/>
    <mergeCell ref="N27:N28"/>
    <mergeCell ref="I25:I26"/>
    <mergeCell ref="I27:I28"/>
    <mergeCell ref="I29:I33"/>
    <mergeCell ref="J25:J26"/>
    <mergeCell ref="J27:J28"/>
    <mergeCell ref="J29:J33"/>
    <mergeCell ref="C27:C28"/>
    <mergeCell ref="C25:C26"/>
    <mergeCell ref="K32:K33"/>
  </mergeCells>
  <conditionalFormatting sqref="I9 I13 I25 I27 I29">
    <cfRule type="expression" dxfId="274" priority="76" stopIfTrue="1">
      <formula>$I9="Departamento de Jurídica"</formula>
    </cfRule>
    <cfRule type="expression" dxfId="273" priority="77">
      <formula>$I9="Departamento de Relaciones Públicas"</formula>
    </cfRule>
    <cfRule type="expression" dxfId="272" priority="78">
      <formula>$I9="Departamento de Planificación"</formula>
    </cfRule>
    <cfRule type="expression" dxfId="271" priority="79">
      <formula>$I9="Subdirector de Contabilidad"</formula>
    </cfRule>
    <cfRule type="expression" dxfId="270" priority="80">
      <formula>$I9="Subdirector Administrativo"</formula>
    </cfRule>
    <cfRule type="expression" dxfId="269" priority="81">
      <formula>$I9="Subdirector Académico"</formula>
    </cfRule>
    <cfRule type="expression" dxfId="268" priority="82">
      <formula>$I9="Subdirector de Investigación, Extensión y Educación Continua"</formula>
    </cfRule>
    <cfRule type="expression" dxfId="267" priority="83">
      <formula>$I9="Director"</formula>
    </cfRule>
  </conditionalFormatting>
  <conditionalFormatting sqref="L9 L13 L25 L27 L29 L32">
    <cfRule type="expression" dxfId="266" priority="72">
      <formula>$L9="BAJO"</formula>
    </cfRule>
    <cfRule type="expression" dxfId="265" priority="73">
      <formula>$L9="MEDIO"</formula>
    </cfRule>
    <cfRule type="expression" dxfId="264" priority="74">
      <formula>$L9="ALTO"</formula>
    </cfRule>
  </conditionalFormatting>
  <conditionalFormatting sqref="I11">
    <cfRule type="expression" dxfId="263" priority="51" stopIfTrue="1">
      <formula>$I11="Departamento de Jurídica"</formula>
    </cfRule>
    <cfRule type="expression" dxfId="262" priority="52">
      <formula>$I11="Departamento de Relaciones Públicas"</formula>
    </cfRule>
    <cfRule type="expression" dxfId="261" priority="53">
      <formula>$I11="Departamento de Planificación"</formula>
    </cfRule>
    <cfRule type="expression" dxfId="260" priority="54">
      <formula>$I11="Subdirector de Contabilidad"</formula>
    </cfRule>
    <cfRule type="expression" dxfId="259" priority="55">
      <formula>$I11="Subdirector Administrativo"</formula>
    </cfRule>
    <cfRule type="expression" dxfId="258" priority="56">
      <formula>$I11="Subdirector Académico"</formula>
    </cfRule>
    <cfRule type="expression" dxfId="257" priority="57">
      <formula>$I11="Subdirector de Investigación, Extensión y Educación Continua"</formula>
    </cfRule>
    <cfRule type="expression" dxfId="256" priority="58">
      <formula>$I11="Director"</formula>
    </cfRule>
  </conditionalFormatting>
  <conditionalFormatting sqref="L11">
    <cfRule type="expression" dxfId="255" priority="48">
      <formula>$L11="BAJO"</formula>
    </cfRule>
    <cfRule type="expression" dxfId="254" priority="49">
      <formula>$L11="MEDIO"</formula>
    </cfRule>
    <cfRule type="expression" dxfId="253" priority="50">
      <formula>$L11="ALTO"</formula>
    </cfRule>
  </conditionalFormatting>
  <conditionalFormatting sqref="I16">
    <cfRule type="expression" dxfId="252" priority="15" stopIfTrue="1">
      <formula>$I16="Departamento de Jurídica"</formula>
    </cfRule>
    <cfRule type="expression" dxfId="251" priority="16">
      <formula>$I16="Departamento de Relaciones Públicas"</formula>
    </cfRule>
    <cfRule type="expression" dxfId="250" priority="17">
      <formula>$I16="Departamento de Planificación"</formula>
    </cfRule>
    <cfRule type="expression" dxfId="249" priority="18">
      <formula>$I16="Subdirector de Contabilidad"</formula>
    </cfRule>
    <cfRule type="expression" dxfId="248" priority="19">
      <formula>$I16="Subdirector Administrativo"</formula>
    </cfRule>
    <cfRule type="expression" dxfId="247" priority="20">
      <formula>$I16="Subdirector Académico"</formula>
    </cfRule>
    <cfRule type="expression" dxfId="246" priority="21">
      <formula>$I16="Subdirector de Investigación, Extensión y Educación Continua"</formula>
    </cfRule>
    <cfRule type="expression" dxfId="245" priority="22">
      <formula>$I16="Director"</formula>
    </cfRule>
  </conditionalFormatting>
  <conditionalFormatting sqref="L16">
    <cfRule type="expression" dxfId="244" priority="12">
      <formula>$L16="BAJO"</formula>
    </cfRule>
    <cfRule type="expression" dxfId="243" priority="13">
      <formula>$L16="MEDIO"</formula>
    </cfRule>
    <cfRule type="expression" dxfId="242" priority="14">
      <formula>$L16="ALTO"</formula>
    </cfRule>
  </conditionalFormatting>
  <conditionalFormatting sqref="I19">
    <cfRule type="expression" dxfId="241" priority="4" stopIfTrue="1">
      <formula>$I19="Departamento de Jurídica"</formula>
    </cfRule>
    <cfRule type="expression" dxfId="240" priority="5">
      <formula>$I19="Departamento de Relaciones Públicas"</formula>
    </cfRule>
    <cfRule type="expression" dxfId="239" priority="6">
      <formula>$I19="Departamento de Planificación"</formula>
    </cfRule>
    <cfRule type="expression" dxfId="238" priority="7">
      <formula>$I19="Subdirector de Contabilidad"</formula>
    </cfRule>
    <cfRule type="expression" dxfId="237" priority="8">
      <formula>$I19="Subdirector Administrativo"</formula>
    </cfRule>
    <cfRule type="expression" dxfId="236" priority="9">
      <formula>$I19="Subdirector Académico"</formula>
    </cfRule>
    <cfRule type="expression" dxfId="235" priority="10">
      <formula>$I19="Subdirector de Investigación, Extensión y Educación Continua"</formula>
    </cfRule>
    <cfRule type="expression" dxfId="234" priority="11">
      <formula>$I19="Director"</formula>
    </cfRule>
  </conditionalFormatting>
  <conditionalFormatting sqref="L19">
    <cfRule type="expression" dxfId="233" priority="1">
      <formula>$L19="BAJO"</formula>
    </cfRule>
    <cfRule type="expression" dxfId="232" priority="2">
      <formula>$L19="MEDIO"</formula>
    </cfRule>
    <cfRule type="expression" dxfId="231" priority="3">
      <formula>$L19="ALTO"</formula>
    </cfRule>
  </conditionalFormatting>
  <printOptions horizontalCentered="1"/>
  <pageMargins left="1" right="1" top="1" bottom="1" header="0.5" footer="0.5"/>
  <pageSetup scale="60" orientation="landscape" r:id="rId1"/>
  <rowBreaks count="1" manualBreakCount="1">
    <brk id="24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0" id="{F3772BFA-4A55-4DF6-B494-5BAC28BD6BA7}">
            <xm:f>'EJE 1 GESTIÓN INSTITUCIONAL'!$E1048532="Dirección"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D37 F37:K37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topLeftCell="A48" zoomScale="90" zoomScaleNormal="112" zoomScaleSheetLayoutView="90" workbookViewId="0">
      <selection activeCell="J46" sqref="J46:J48"/>
    </sheetView>
  </sheetViews>
  <sheetFormatPr baseColWidth="10" defaultRowHeight="15" x14ac:dyDescent="0.25"/>
  <cols>
    <col min="1" max="1" width="7.5703125" customWidth="1"/>
    <col min="2" max="2" width="13.85546875" style="14" customWidth="1"/>
    <col min="3" max="3" width="16.42578125" customWidth="1"/>
    <col min="4" max="4" width="5.5703125" customWidth="1"/>
    <col min="5" max="5" width="22.28515625" customWidth="1"/>
    <col min="6" max="6" width="16" customWidth="1"/>
    <col min="7" max="7" width="13.42578125" style="1" customWidth="1"/>
    <col min="8" max="8" width="14.42578125" style="2" customWidth="1"/>
    <col min="9" max="10" width="15.42578125" style="2" customWidth="1"/>
    <col min="11" max="11" width="13.85546875" style="2" customWidth="1"/>
    <col min="12" max="12" width="2.5703125" style="2" customWidth="1"/>
    <col min="13" max="13" width="14.5703125" style="2" customWidth="1"/>
    <col min="14" max="14" width="15.85546875" style="2" customWidth="1"/>
  </cols>
  <sheetData>
    <row r="1" spans="1:15" ht="144.7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22.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ht="12.75" customHeight="1" x14ac:dyDescent="0.25">
      <c r="A4" s="363" t="s">
        <v>521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</row>
    <row r="5" spans="1:15" s="15" customFormat="1" x14ac:dyDescent="0.25">
      <c r="A5" s="340" t="s">
        <v>40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2"/>
    </row>
    <row r="6" spans="1:15" s="15" customFormat="1" x14ac:dyDescent="0.25">
      <c r="A6" s="356" t="s">
        <v>163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</row>
    <row r="7" spans="1:15" s="15" customFormat="1" x14ac:dyDescent="0.25">
      <c r="A7" s="340" t="s">
        <v>176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2"/>
    </row>
    <row r="8" spans="1:15" s="15" customFormat="1" ht="26.25" customHeight="1" x14ac:dyDescent="0.25">
      <c r="A8" s="375" t="s">
        <v>4</v>
      </c>
      <c r="B8" s="337" t="s">
        <v>41</v>
      </c>
      <c r="C8" s="376" t="s">
        <v>0</v>
      </c>
      <c r="D8" s="377"/>
      <c r="E8" s="377"/>
      <c r="F8" s="377"/>
      <c r="G8" s="377"/>
      <c r="H8" s="377"/>
      <c r="I8" s="377"/>
      <c r="J8" s="378"/>
      <c r="K8" s="337" t="s">
        <v>1</v>
      </c>
      <c r="L8" s="379" t="s">
        <v>198</v>
      </c>
      <c r="M8" s="337" t="s">
        <v>2</v>
      </c>
      <c r="N8" s="337" t="s">
        <v>3</v>
      </c>
    </row>
    <row r="9" spans="1:15" s="15" customFormat="1" ht="47.25" customHeight="1" x14ac:dyDescent="0.25">
      <c r="A9" s="286"/>
      <c r="B9" s="359"/>
      <c r="C9" s="93" t="s">
        <v>36</v>
      </c>
      <c r="D9" s="57" t="s">
        <v>43</v>
      </c>
      <c r="E9" s="57" t="s">
        <v>37</v>
      </c>
      <c r="F9" s="57" t="s">
        <v>5</v>
      </c>
      <c r="G9" s="67" t="s">
        <v>6</v>
      </c>
      <c r="H9" s="63" t="s">
        <v>7</v>
      </c>
      <c r="I9" s="63" t="s">
        <v>8</v>
      </c>
      <c r="J9" s="63" t="s">
        <v>188</v>
      </c>
      <c r="K9" s="359"/>
      <c r="L9" s="380"/>
      <c r="M9" s="359"/>
      <c r="N9" s="359"/>
    </row>
    <row r="10" spans="1:15" s="15" customFormat="1" ht="60" customHeight="1" x14ac:dyDescent="0.25">
      <c r="A10" s="278"/>
      <c r="B10" s="271" t="s">
        <v>500</v>
      </c>
      <c r="C10" s="280" t="s">
        <v>502</v>
      </c>
      <c r="D10" s="280">
        <v>2</v>
      </c>
      <c r="E10" s="54" t="s">
        <v>44</v>
      </c>
      <c r="F10" s="174" t="s">
        <v>28</v>
      </c>
      <c r="G10" s="290">
        <f>120000*2</f>
        <v>240000</v>
      </c>
      <c r="H10" s="174" t="s">
        <v>331</v>
      </c>
      <c r="I10" s="175" t="s">
        <v>89</v>
      </c>
      <c r="J10" s="304" t="s">
        <v>50</v>
      </c>
      <c r="K10" s="292" t="s">
        <v>46</v>
      </c>
      <c r="L10" s="301" t="s">
        <v>201</v>
      </c>
      <c r="M10" s="292" t="s">
        <v>47</v>
      </c>
      <c r="N10" s="271" t="s">
        <v>48</v>
      </c>
    </row>
    <row r="11" spans="1:15" s="15" customFormat="1" ht="71.25" customHeight="1" x14ac:dyDescent="0.25">
      <c r="A11" s="278"/>
      <c r="B11" s="276"/>
      <c r="C11" s="280"/>
      <c r="D11" s="280"/>
      <c r="E11" s="54" t="s">
        <v>45</v>
      </c>
      <c r="F11" s="174" t="s">
        <v>28</v>
      </c>
      <c r="G11" s="291"/>
      <c r="H11" s="174" t="s">
        <v>331</v>
      </c>
      <c r="I11" s="304" t="s">
        <v>190</v>
      </c>
      <c r="J11" s="306"/>
      <c r="K11" s="293"/>
      <c r="L11" s="303"/>
      <c r="M11" s="293"/>
      <c r="N11" s="272"/>
    </row>
    <row r="12" spans="1:15" s="15" customFormat="1" ht="57.75" customHeight="1" x14ac:dyDescent="0.25">
      <c r="A12" s="278"/>
      <c r="B12" s="276"/>
      <c r="C12" s="280"/>
      <c r="D12" s="280"/>
      <c r="E12" s="54" t="s">
        <v>65</v>
      </c>
      <c r="F12" s="174" t="s">
        <v>49</v>
      </c>
      <c r="G12" s="291"/>
      <c r="H12" s="174" t="s">
        <v>331</v>
      </c>
      <c r="I12" s="305"/>
      <c r="J12" s="175" t="s">
        <v>189</v>
      </c>
      <c r="K12" s="176" t="s">
        <v>56</v>
      </c>
      <c r="L12" s="301" t="s">
        <v>200</v>
      </c>
      <c r="M12" s="292" t="s">
        <v>33</v>
      </c>
      <c r="N12" s="174" t="s">
        <v>12</v>
      </c>
    </row>
    <row r="13" spans="1:15" s="15" customFormat="1" ht="82.5" customHeight="1" x14ac:dyDescent="0.25">
      <c r="A13" s="278"/>
      <c r="B13" s="276"/>
      <c r="C13" s="280"/>
      <c r="D13" s="280"/>
      <c r="E13" s="54" t="s">
        <v>66</v>
      </c>
      <c r="F13" s="174" t="s">
        <v>51</v>
      </c>
      <c r="G13" s="291"/>
      <c r="H13" s="174" t="s">
        <v>331</v>
      </c>
      <c r="I13" s="305"/>
      <c r="J13" s="176" t="s">
        <v>193</v>
      </c>
      <c r="K13" s="176" t="s">
        <v>57</v>
      </c>
      <c r="L13" s="303"/>
      <c r="M13" s="293"/>
      <c r="N13" s="174" t="s">
        <v>12</v>
      </c>
    </row>
    <row r="14" spans="1:15" s="15" customFormat="1" ht="65.25" customHeight="1" x14ac:dyDescent="0.25">
      <c r="A14" s="278"/>
      <c r="B14" s="276"/>
      <c r="C14" s="280"/>
      <c r="D14" s="280"/>
      <c r="E14" s="54" t="s">
        <v>67</v>
      </c>
      <c r="F14" s="174" t="s">
        <v>52</v>
      </c>
      <c r="G14" s="291"/>
      <c r="H14" s="29" t="s">
        <v>332</v>
      </c>
      <c r="I14" s="305"/>
      <c r="J14" s="175" t="s">
        <v>191</v>
      </c>
      <c r="K14" s="176" t="s">
        <v>58</v>
      </c>
      <c r="L14" s="303"/>
      <c r="M14" s="292" t="s">
        <v>60</v>
      </c>
      <c r="N14" s="174" t="s">
        <v>61</v>
      </c>
    </row>
    <row r="15" spans="1:15" s="15" customFormat="1" ht="66.75" customHeight="1" x14ac:dyDescent="0.25">
      <c r="A15" s="278"/>
      <c r="B15" s="272"/>
      <c r="C15" s="280"/>
      <c r="D15" s="280"/>
      <c r="E15" s="54" t="s">
        <v>68</v>
      </c>
      <c r="F15" s="174" t="s">
        <v>54</v>
      </c>
      <c r="G15" s="308"/>
      <c r="H15" s="29" t="s">
        <v>55</v>
      </c>
      <c r="I15" s="306"/>
      <c r="J15" s="176" t="s">
        <v>192</v>
      </c>
      <c r="K15" s="176" t="s">
        <v>59</v>
      </c>
      <c r="L15" s="302"/>
      <c r="M15" s="293"/>
      <c r="N15" s="174" t="s">
        <v>61</v>
      </c>
    </row>
    <row r="16" spans="1:15" s="15" customFormat="1" ht="51.75" customHeight="1" x14ac:dyDescent="0.25">
      <c r="A16" s="278"/>
      <c r="B16" s="277" t="s">
        <v>500</v>
      </c>
      <c r="C16" s="367" t="s">
        <v>503</v>
      </c>
      <c r="D16" s="178">
        <v>1</v>
      </c>
      <c r="E16" s="176" t="s">
        <v>509</v>
      </c>
      <c r="F16" s="174" t="s">
        <v>501</v>
      </c>
      <c r="G16" s="290">
        <v>120000</v>
      </c>
      <c r="H16" s="360" t="s">
        <v>506</v>
      </c>
      <c r="I16" s="304" t="s">
        <v>190</v>
      </c>
      <c r="J16" s="304" t="s">
        <v>514</v>
      </c>
      <c r="K16" s="8" t="s">
        <v>516</v>
      </c>
      <c r="L16" s="301" t="s">
        <v>201</v>
      </c>
      <c r="M16" s="365" t="s">
        <v>431</v>
      </c>
      <c r="N16" s="271" t="s">
        <v>518</v>
      </c>
    </row>
    <row r="17" spans="1:14" s="15" customFormat="1" ht="58.5" customHeight="1" x14ac:dyDescent="0.25">
      <c r="A17" s="278"/>
      <c r="B17" s="277"/>
      <c r="C17" s="368"/>
      <c r="D17" s="179">
        <v>1</v>
      </c>
      <c r="E17" s="176" t="s">
        <v>510</v>
      </c>
      <c r="F17" s="174" t="s">
        <v>501</v>
      </c>
      <c r="G17" s="291"/>
      <c r="H17" s="361"/>
      <c r="I17" s="305"/>
      <c r="J17" s="305"/>
      <c r="K17" s="8" t="s">
        <v>515</v>
      </c>
      <c r="L17" s="303"/>
      <c r="M17" s="365"/>
      <c r="N17" s="276"/>
    </row>
    <row r="18" spans="1:14" s="15" customFormat="1" ht="62.25" customHeight="1" x14ac:dyDescent="0.25">
      <c r="A18" s="278"/>
      <c r="B18" s="277"/>
      <c r="C18" s="368"/>
      <c r="D18" s="178">
        <v>1</v>
      </c>
      <c r="E18" s="176" t="s">
        <v>511</v>
      </c>
      <c r="F18" s="174" t="s">
        <v>501</v>
      </c>
      <c r="G18" s="291"/>
      <c r="H18" s="361"/>
      <c r="I18" s="305"/>
      <c r="J18" s="305"/>
      <c r="K18" s="8" t="s">
        <v>515</v>
      </c>
      <c r="L18" s="303"/>
      <c r="M18" s="365"/>
      <c r="N18" s="276"/>
    </row>
    <row r="19" spans="1:14" s="15" customFormat="1" ht="57" customHeight="1" x14ac:dyDescent="0.25">
      <c r="A19" s="278"/>
      <c r="B19" s="277"/>
      <c r="C19" s="369"/>
      <c r="D19" s="176">
        <v>1</v>
      </c>
      <c r="E19" s="176" t="s">
        <v>512</v>
      </c>
      <c r="F19" s="174" t="s">
        <v>513</v>
      </c>
      <c r="G19" s="308"/>
      <c r="H19" s="362"/>
      <c r="I19" s="306"/>
      <c r="J19" s="306"/>
      <c r="K19" s="8" t="s">
        <v>517</v>
      </c>
      <c r="L19" s="302"/>
      <c r="M19" s="365"/>
      <c r="N19" s="272"/>
    </row>
    <row r="20" spans="1:14" s="15" customFormat="1" ht="66.75" customHeight="1" x14ac:dyDescent="0.25">
      <c r="A20" s="318"/>
      <c r="B20" s="276" t="s">
        <v>500</v>
      </c>
      <c r="C20" s="292" t="s">
        <v>504</v>
      </c>
      <c r="D20" s="178">
        <v>1</v>
      </c>
      <c r="E20" s="176" t="s">
        <v>509</v>
      </c>
      <c r="F20" s="174" t="s">
        <v>501</v>
      </c>
      <c r="G20" s="290">
        <v>120000</v>
      </c>
      <c r="H20" s="271" t="s">
        <v>238</v>
      </c>
      <c r="I20" s="304" t="s">
        <v>190</v>
      </c>
      <c r="J20" s="304" t="s">
        <v>514</v>
      </c>
      <c r="K20" s="8" t="s">
        <v>516</v>
      </c>
      <c r="L20" s="301" t="s">
        <v>201</v>
      </c>
      <c r="M20" s="365" t="s">
        <v>431</v>
      </c>
      <c r="N20" s="271" t="s">
        <v>518</v>
      </c>
    </row>
    <row r="21" spans="1:14" s="15" customFormat="1" ht="66" customHeight="1" x14ac:dyDescent="0.25">
      <c r="A21" s="318"/>
      <c r="B21" s="276"/>
      <c r="C21" s="307"/>
      <c r="D21" s="179">
        <v>1</v>
      </c>
      <c r="E21" s="176" t="s">
        <v>510</v>
      </c>
      <c r="F21" s="174" t="s">
        <v>501</v>
      </c>
      <c r="G21" s="291"/>
      <c r="H21" s="276"/>
      <c r="I21" s="305"/>
      <c r="J21" s="305"/>
      <c r="K21" s="8" t="s">
        <v>515</v>
      </c>
      <c r="L21" s="303"/>
      <c r="M21" s="365"/>
      <c r="N21" s="276"/>
    </row>
    <row r="22" spans="1:14" s="15" customFormat="1" ht="73.5" customHeight="1" x14ac:dyDescent="0.25">
      <c r="A22" s="318"/>
      <c r="B22" s="276"/>
      <c r="C22" s="307"/>
      <c r="D22" s="178">
        <v>1</v>
      </c>
      <c r="E22" s="176" t="s">
        <v>511</v>
      </c>
      <c r="F22" s="174" t="s">
        <v>501</v>
      </c>
      <c r="G22" s="291"/>
      <c r="H22" s="276"/>
      <c r="I22" s="305"/>
      <c r="J22" s="305"/>
      <c r="K22" s="8" t="s">
        <v>515</v>
      </c>
      <c r="L22" s="303"/>
      <c r="M22" s="365"/>
      <c r="N22" s="276"/>
    </row>
    <row r="23" spans="1:14" s="15" customFormat="1" ht="51" customHeight="1" x14ac:dyDescent="0.25">
      <c r="A23" s="364"/>
      <c r="B23" s="272"/>
      <c r="C23" s="293"/>
      <c r="D23" s="176">
        <v>1</v>
      </c>
      <c r="E23" s="176" t="s">
        <v>512</v>
      </c>
      <c r="F23" s="174" t="s">
        <v>513</v>
      </c>
      <c r="G23" s="308"/>
      <c r="H23" s="272"/>
      <c r="I23" s="306"/>
      <c r="J23" s="306"/>
      <c r="K23" s="8" t="s">
        <v>517</v>
      </c>
      <c r="L23" s="302"/>
      <c r="M23" s="365"/>
      <c r="N23" s="272"/>
    </row>
    <row r="24" spans="1:14" s="15" customFormat="1" ht="95.25" customHeight="1" x14ac:dyDescent="0.25">
      <c r="A24" s="370"/>
      <c r="B24" s="271" t="s">
        <v>500</v>
      </c>
      <c r="C24" s="292" t="s">
        <v>507</v>
      </c>
      <c r="D24" s="178">
        <v>1</v>
      </c>
      <c r="E24" s="176" t="s">
        <v>509</v>
      </c>
      <c r="F24" s="174" t="s">
        <v>501</v>
      </c>
      <c r="G24" s="290">
        <v>120000</v>
      </c>
      <c r="H24" s="271" t="s">
        <v>508</v>
      </c>
      <c r="I24" s="304" t="s">
        <v>190</v>
      </c>
      <c r="J24" s="304" t="s">
        <v>514</v>
      </c>
      <c r="K24" s="8" t="s">
        <v>516</v>
      </c>
      <c r="L24" s="301" t="s">
        <v>201</v>
      </c>
      <c r="M24" s="365" t="s">
        <v>431</v>
      </c>
      <c r="N24" s="271" t="s">
        <v>518</v>
      </c>
    </row>
    <row r="25" spans="1:14" s="15" customFormat="1" ht="73.5" customHeight="1" x14ac:dyDescent="0.25">
      <c r="A25" s="318"/>
      <c r="B25" s="276"/>
      <c r="C25" s="307"/>
      <c r="D25" s="179">
        <v>1</v>
      </c>
      <c r="E25" s="176" t="s">
        <v>510</v>
      </c>
      <c r="F25" s="174" t="s">
        <v>501</v>
      </c>
      <c r="G25" s="291"/>
      <c r="H25" s="276"/>
      <c r="I25" s="305"/>
      <c r="J25" s="305"/>
      <c r="K25" s="8" t="s">
        <v>515</v>
      </c>
      <c r="L25" s="303"/>
      <c r="M25" s="365"/>
      <c r="N25" s="276"/>
    </row>
    <row r="26" spans="1:14" s="15" customFormat="1" ht="73.5" customHeight="1" x14ac:dyDescent="0.25">
      <c r="A26" s="318"/>
      <c r="B26" s="276"/>
      <c r="C26" s="307"/>
      <c r="D26" s="178">
        <v>1</v>
      </c>
      <c r="E26" s="176" t="s">
        <v>511</v>
      </c>
      <c r="F26" s="174" t="s">
        <v>501</v>
      </c>
      <c r="G26" s="291"/>
      <c r="H26" s="276"/>
      <c r="I26" s="305"/>
      <c r="J26" s="305"/>
      <c r="K26" s="8" t="s">
        <v>515</v>
      </c>
      <c r="L26" s="303"/>
      <c r="M26" s="365"/>
      <c r="N26" s="276"/>
    </row>
    <row r="27" spans="1:14" s="15" customFormat="1" ht="73.5" customHeight="1" x14ac:dyDescent="0.25">
      <c r="A27" s="364"/>
      <c r="B27" s="272"/>
      <c r="C27" s="293"/>
      <c r="D27" s="176">
        <v>1</v>
      </c>
      <c r="E27" s="176" t="s">
        <v>512</v>
      </c>
      <c r="F27" s="174" t="s">
        <v>513</v>
      </c>
      <c r="G27" s="308"/>
      <c r="H27" s="272"/>
      <c r="I27" s="306"/>
      <c r="J27" s="306"/>
      <c r="K27" s="8" t="s">
        <v>517</v>
      </c>
      <c r="L27" s="302"/>
      <c r="M27" s="365"/>
      <c r="N27" s="272"/>
    </row>
    <row r="28" spans="1:14" s="15" customFormat="1" ht="12.75" customHeight="1" x14ac:dyDescent="0.25">
      <c r="A28" s="366" t="s">
        <v>505</v>
      </c>
      <c r="B28" s="366"/>
      <c r="C28" s="366"/>
      <c r="D28" s="366"/>
      <c r="E28" s="366"/>
      <c r="F28" s="366"/>
      <c r="G28" s="208">
        <f>G10+G16+G20+G24</f>
        <v>600000</v>
      </c>
      <c r="H28" s="41"/>
      <c r="I28" s="185"/>
      <c r="J28" s="11"/>
      <c r="K28" s="17"/>
      <c r="L28" s="186"/>
      <c r="M28" s="9"/>
      <c r="N28" s="46"/>
    </row>
    <row r="29" spans="1:14" s="15" customFormat="1" ht="12.75" customHeight="1" x14ac:dyDescent="0.25">
      <c r="A29" s="187"/>
      <c r="B29" s="187"/>
      <c r="C29" s="187"/>
      <c r="D29" s="187"/>
      <c r="E29" s="187"/>
      <c r="F29" s="187"/>
      <c r="G29" s="188"/>
      <c r="H29" s="41"/>
      <c r="I29" s="185"/>
      <c r="J29" s="11"/>
      <c r="K29" s="17"/>
      <c r="L29" s="186"/>
      <c r="M29" s="9"/>
      <c r="N29" s="46"/>
    </row>
    <row r="30" spans="1:14" s="15" customFormat="1" ht="12.75" customHeight="1" x14ac:dyDescent="0.25">
      <c r="A30" s="363" t="s">
        <v>520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</row>
    <row r="31" spans="1:14" s="15" customFormat="1" x14ac:dyDescent="0.25">
      <c r="A31" s="313" t="s">
        <v>40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</row>
    <row r="32" spans="1:14" s="15" customFormat="1" x14ac:dyDescent="0.25">
      <c r="A32" s="281" t="s">
        <v>39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</row>
    <row r="33" spans="1:14" s="15" customFormat="1" ht="24" customHeight="1" x14ac:dyDescent="0.25">
      <c r="A33" s="282" t="s">
        <v>62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</row>
    <row r="34" spans="1:14" s="15" customFormat="1" ht="26.25" customHeight="1" x14ac:dyDescent="0.25">
      <c r="A34" s="286" t="s">
        <v>4</v>
      </c>
      <c r="B34" s="283" t="s">
        <v>41</v>
      </c>
      <c r="C34" s="297" t="s">
        <v>0</v>
      </c>
      <c r="D34" s="298"/>
      <c r="E34" s="298"/>
      <c r="F34" s="298"/>
      <c r="G34" s="298"/>
      <c r="H34" s="298"/>
      <c r="I34" s="298"/>
      <c r="J34" s="299"/>
      <c r="K34" s="283" t="s">
        <v>1</v>
      </c>
      <c r="L34" s="288" t="s">
        <v>198</v>
      </c>
      <c r="M34" s="283" t="s">
        <v>2</v>
      </c>
      <c r="N34" s="359" t="s">
        <v>3</v>
      </c>
    </row>
    <row r="35" spans="1:14" s="15" customFormat="1" ht="48.75" customHeight="1" x14ac:dyDescent="0.25">
      <c r="A35" s="287"/>
      <c r="B35" s="284"/>
      <c r="C35" s="177" t="s">
        <v>36</v>
      </c>
      <c r="D35" s="177" t="s">
        <v>43</v>
      </c>
      <c r="E35" s="177" t="s">
        <v>37</v>
      </c>
      <c r="F35" s="177" t="s">
        <v>5</v>
      </c>
      <c r="G35" s="47" t="s">
        <v>6</v>
      </c>
      <c r="H35" s="177" t="s">
        <v>7</v>
      </c>
      <c r="I35" s="177" t="s">
        <v>8</v>
      </c>
      <c r="J35" s="177" t="s">
        <v>188</v>
      </c>
      <c r="K35" s="284"/>
      <c r="L35" s="289"/>
      <c r="M35" s="284"/>
      <c r="N35" s="283"/>
    </row>
    <row r="36" spans="1:14" s="15" customFormat="1" ht="108" customHeight="1" x14ac:dyDescent="0.25">
      <c r="A36" s="278" t="s">
        <v>310</v>
      </c>
      <c r="B36" s="277" t="s">
        <v>63</v>
      </c>
      <c r="C36" s="280" t="s">
        <v>64</v>
      </c>
      <c r="D36" s="280">
        <v>48</v>
      </c>
      <c r="E36" s="254" t="s">
        <v>69</v>
      </c>
      <c r="F36" s="252" t="s">
        <v>21</v>
      </c>
      <c r="G36" s="309">
        <f>10000*D36</f>
        <v>480000</v>
      </c>
      <c r="H36" s="277" t="s">
        <v>74</v>
      </c>
      <c r="I36" s="304" t="s">
        <v>190</v>
      </c>
      <c r="J36" s="292" t="s">
        <v>314</v>
      </c>
      <c r="K36" s="292" t="s">
        <v>46</v>
      </c>
      <c r="L36" s="301" t="s">
        <v>201</v>
      </c>
      <c r="M36" s="292" t="s">
        <v>75</v>
      </c>
      <c r="N36" s="271" t="s">
        <v>76</v>
      </c>
    </row>
    <row r="37" spans="1:14" s="15" customFormat="1" ht="97.5" customHeight="1" x14ac:dyDescent="0.25">
      <c r="A37" s="278"/>
      <c r="B37" s="277"/>
      <c r="C37" s="280"/>
      <c r="D37" s="280"/>
      <c r="E37" s="254" t="s">
        <v>70</v>
      </c>
      <c r="F37" s="252" t="s">
        <v>21</v>
      </c>
      <c r="G37" s="309"/>
      <c r="H37" s="277"/>
      <c r="I37" s="305"/>
      <c r="J37" s="307"/>
      <c r="K37" s="293"/>
      <c r="L37" s="303"/>
      <c r="M37" s="293"/>
      <c r="N37" s="272"/>
    </row>
    <row r="38" spans="1:14" s="15" customFormat="1" ht="92.25" customHeight="1" x14ac:dyDescent="0.25">
      <c r="A38" s="278"/>
      <c r="B38" s="277"/>
      <c r="C38" s="280"/>
      <c r="D38" s="280"/>
      <c r="E38" s="254" t="s">
        <v>71</v>
      </c>
      <c r="F38" s="252" t="s">
        <v>21</v>
      </c>
      <c r="G38" s="309"/>
      <c r="H38" s="277"/>
      <c r="I38" s="305"/>
      <c r="J38" s="307"/>
      <c r="K38" s="176" t="s">
        <v>56</v>
      </c>
      <c r="L38" s="303"/>
      <c r="M38" s="176" t="s">
        <v>33</v>
      </c>
      <c r="N38" s="174" t="s">
        <v>12</v>
      </c>
    </row>
    <row r="39" spans="1:14" s="15" customFormat="1" ht="94.5" customHeight="1" x14ac:dyDescent="0.25">
      <c r="A39" s="278"/>
      <c r="B39" s="277"/>
      <c r="C39" s="280"/>
      <c r="D39" s="280"/>
      <c r="E39" s="254" t="s">
        <v>313</v>
      </c>
      <c r="F39" s="252" t="s">
        <v>78</v>
      </c>
      <c r="G39" s="309"/>
      <c r="H39" s="277"/>
      <c r="I39" s="305"/>
      <c r="J39" s="307"/>
      <c r="K39" s="176" t="s">
        <v>79</v>
      </c>
      <c r="L39" s="303"/>
      <c r="M39" s="176" t="s">
        <v>33</v>
      </c>
      <c r="N39" s="174" t="s">
        <v>12</v>
      </c>
    </row>
    <row r="40" spans="1:14" s="15" customFormat="1" ht="126.75" customHeight="1" x14ac:dyDescent="0.25">
      <c r="A40" s="278"/>
      <c r="B40" s="277"/>
      <c r="C40" s="280"/>
      <c r="D40" s="280"/>
      <c r="E40" s="254" t="s">
        <v>72</v>
      </c>
      <c r="F40" s="252" t="s">
        <v>52</v>
      </c>
      <c r="G40" s="309"/>
      <c r="H40" s="277"/>
      <c r="I40" s="305"/>
      <c r="J40" s="307"/>
      <c r="K40" s="176" t="s">
        <v>58</v>
      </c>
      <c r="L40" s="303"/>
      <c r="M40" s="176" t="s">
        <v>60</v>
      </c>
      <c r="N40" s="174" t="s">
        <v>98</v>
      </c>
    </row>
    <row r="41" spans="1:14" s="15" customFormat="1" ht="122.25" customHeight="1" x14ac:dyDescent="0.25">
      <c r="A41" s="278"/>
      <c r="B41" s="277"/>
      <c r="C41" s="280"/>
      <c r="D41" s="280"/>
      <c r="E41" s="254" t="s">
        <v>73</v>
      </c>
      <c r="F41" s="252" t="s">
        <v>77</v>
      </c>
      <c r="G41" s="309"/>
      <c r="H41" s="277"/>
      <c r="I41" s="306"/>
      <c r="J41" s="307"/>
      <c r="K41" s="199" t="s">
        <v>59</v>
      </c>
      <c r="L41" s="303"/>
      <c r="M41" s="199" t="s">
        <v>60</v>
      </c>
      <c r="N41" s="174" t="s">
        <v>98</v>
      </c>
    </row>
    <row r="42" spans="1:14" s="15" customFormat="1" ht="108" customHeight="1" x14ac:dyDescent="0.25">
      <c r="A42" s="294"/>
      <c r="B42" s="271" t="s">
        <v>575</v>
      </c>
      <c r="C42" s="280" t="s">
        <v>576</v>
      </c>
      <c r="D42" s="296">
        <v>1</v>
      </c>
      <c r="E42" s="372" t="s">
        <v>683</v>
      </c>
      <c r="F42" s="196"/>
      <c r="G42" s="309"/>
      <c r="H42" s="277" t="s">
        <v>74</v>
      </c>
      <c r="I42" s="304" t="s">
        <v>190</v>
      </c>
      <c r="J42" s="280" t="s">
        <v>314</v>
      </c>
      <c r="K42" s="8"/>
      <c r="L42" s="301" t="s">
        <v>201</v>
      </c>
      <c r="M42" s="280" t="s">
        <v>75</v>
      </c>
      <c r="N42" s="271" t="s">
        <v>76</v>
      </c>
    </row>
    <row r="43" spans="1:14" s="15" customFormat="1" ht="51" customHeight="1" x14ac:dyDescent="0.25">
      <c r="A43" s="295"/>
      <c r="B43" s="276"/>
      <c r="C43" s="280"/>
      <c r="D43" s="296"/>
      <c r="E43" s="373"/>
      <c r="F43" s="196"/>
      <c r="G43" s="309"/>
      <c r="H43" s="277"/>
      <c r="I43" s="305"/>
      <c r="J43" s="280"/>
      <c r="K43" s="8"/>
      <c r="L43" s="303"/>
      <c r="M43" s="280"/>
      <c r="N43" s="272"/>
    </row>
    <row r="44" spans="1:14" s="15" customFormat="1" ht="92.25" customHeight="1" x14ac:dyDescent="0.25">
      <c r="A44" s="300"/>
      <c r="B44" s="272"/>
      <c r="C44" s="280"/>
      <c r="D44" s="296"/>
      <c r="E44" s="374"/>
      <c r="F44" s="196"/>
      <c r="G44" s="309"/>
      <c r="H44" s="277"/>
      <c r="I44" s="305"/>
      <c r="J44" s="280"/>
      <c r="K44" s="198"/>
      <c r="L44" s="302"/>
      <c r="M44" s="198" t="s">
        <v>33</v>
      </c>
      <c r="N44" s="196" t="s">
        <v>12</v>
      </c>
    </row>
    <row r="45" spans="1:14" s="15" customFormat="1" ht="144" customHeight="1" x14ac:dyDescent="0.25">
      <c r="A45" s="266"/>
      <c r="B45" s="265" t="s">
        <v>684</v>
      </c>
      <c r="C45" s="262" t="s">
        <v>577</v>
      </c>
      <c r="D45" s="8"/>
      <c r="E45" s="205" t="s">
        <v>685</v>
      </c>
      <c r="F45" s="252" t="s">
        <v>21</v>
      </c>
      <c r="G45" s="142">
        <v>0</v>
      </c>
      <c r="H45" s="264" t="s">
        <v>371</v>
      </c>
      <c r="I45" s="269" t="s">
        <v>190</v>
      </c>
      <c r="J45" s="8"/>
      <c r="K45" s="198" t="s">
        <v>79</v>
      </c>
      <c r="L45" s="113" t="s">
        <v>201</v>
      </c>
      <c r="M45" s="198" t="s">
        <v>33</v>
      </c>
      <c r="N45" s="196" t="s">
        <v>12</v>
      </c>
    </row>
    <row r="46" spans="1:14" s="15" customFormat="1" ht="116.25" customHeight="1" x14ac:dyDescent="0.25">
      <c r="A46" s="294"/>
      <c r="B46" s="271" t="s">
        <v>578</v>
      </c>
      <c r="C46" s="292" t="s">
        <v>579</v>
      </c>
      <c r="D46" s="8"/>
      <c r="E46" s="205" t="s">
        <v>580</v>
      </c>
      <c r="F46" s="196" t="s">
        <v>21</v>
      </c>
      <c r="G46" s="290">
        <v>0</v>
      </c>
      <c r="H46" s="271" t="s">
        <v>371</v>
      </c>
      <c r="I46" s="304" t="s">
        <v>105</v>
      </c>
      <c r="J46" s="292" t="s">
        <v>637</v>
      </c>
      <c r="K46" s="198" t="s">
        <v>718</v>
      </c>
      <c r="L46" s="301" t="s">
        <v>200</v>
      </c>
      <c r="M46" s="292" t="s">
        <v>60</v>
      </c>
      <c r="N46" s="271" t="s">
        <v>98</v>
      </c>
    </row>
    <row r="47" spans="1:14" s="15" customFormat="1" ht="122.25" customHeight="1" x14ac:dyDescent="0.25">
      <c r="A47" s="300"/>
      <c r="B47" s="272"/>
      <c r="C47" s="293"/>
      <c r="D47" s="8"/>
      <c r="E47" s="205" t="s">
        <v>581</v>
      </c>
      <c r="F47" s="196" t="s">
        <v>21</v>
      </c>
      <c r="G47" s="291"/>
      <c r="H47" s="276"/>
      <c r="I47" s="305"/>
      <c r="J47" s="307"/>
      <c r="K47" s="198" t="s">
        <v>719</v>
      </c>
      <c r="L47" s="303"/>
      <c r="M47" s="307"/>
      <c r="N47" s="276"/>
    </row>
    <row r="48" spans="1:14" s="15" customFormat="1" ht="122.25" customHeight="1" x14ac:dyDescent="0.25">
      <c r="A48" s="202"/>
      <c r="B48" s="194"/>
      <c r="C48" s="200"/>
      <c r="D48" s="8"/>
      <c r="E48" s="205" t="s">
        <v>582</v>
      </c>
      <c r="F48" s="196" t="s">
        <v>21</v>
      </c>
      <c r="G48" s="308"/>
      <c r="H48" s="272"/>
      <c r="I48" s="305"/>
      <c r="J48" s="293"/>
      <c r="K48" s="198"/>
      <c r="L48" s="302"/>
      <c r="M48" s="293"/>
      <c r="N48" s="272"/>
    </row>
    <row r="49" spans="1:15" s="45" customFormat="1" ht="14.25" customHeight="1" x14ac:dyDescent="0.25">
      <c r="A49" s="285" t="s">
        <v>53</v>
      </c>
      <c r="B49" s="285"/>
      <c r="C49" s="285"/>
      <c r="D49" s="285"/>
      <c r="E49" s="285"/>
      <c r="F49" s="285"/>
      <c r="G49" s="152">
        <f>G36+G42+G45+G46</f>
        <v>480000</v>
      </c>
      <c r="H49" s="41"/>
      <c r="I49" s="11"/>
      <c r="J49" s="17"/>
      <c r="K49" s="17"/>
      <c r="L49" s="10"/>
    </row>
    <row r="50" spans="1:15" s="15" customFormat="1" ht="12.75" customHeight="1" x14ac:dyDescent="0.25">
      <c r="A50" s="371" t="s">
        <v>519</v>
      </c>
      <c r="B50" s="371"/>
      <c r="C50" s="371"/>
      <c r="D50" s="371"/>
      <c r="E50" s="371"/>
      <c r="F50" s="371"/>
      <c r="G50" s="189">
        <f>G28+G49</f>
        <v>1080000</v>
      </c>
      <c r="H50" s="41"/>
      <c r="I50" s="185"/>
      <c r="J50" s="11"/>
      <c r="K50" s="17"/>
      <c r="L50" s="186"/>
      <c r="M50" s="9"/>
      <c r="N50" s="46"/>
    </row>
    <row r="51" spans="1:15" s="45" customFormat="1" ht="12.75" customHeight="1" thickBot="1" x14ac:dyDescent="0.3">
      <c r="A51" s="48"/>
      <c r="B51" s="48"/>
      <c r="C51" s="48"/>
      <c r="D51" s="48"/>
      <c r="E51" s="48"/>
      <c r="F51" s="48"/>
      <c r="G51" s="140"/>
      <c r="H51" s="41"/>
      <c r="I51" s="11"/>
      <c r="J51" s="11"/>
      <c r="K51" s="17"/>
      <c r="L51" s="17"/>
      <c r="M51" s="17"/>
      <c r="N51" s="10"/>
    </row>
    <row r="52" spans="1:15" s="45" customFormat="1" ht="28.5" customHeight="1" thickBot="1" x14ac:dyDescent="0.3">
      <c r="A52" s="48"/>
      <c r="B52" s="155" t="s">
        <v>183</v>
      </c>
      <c r="C52" s="159" t="s">
        <v>184</v>
      </c>
      <c r="D52" s="325" t="s">
        <v>105</v>
      </c>
      <c r="E52" s="326"/>
      <c r="F52" s="163" t="s">
        <v>194</v>
      </c>
      <c r="G52" s="164" t="s">
        <v>27</v>
      </c>
      <c r="H52" s="165" t="s">
        <v>110</v>
      </c>
      <c r="I52" s="170" t="s">
        <v>195</v>
      </c>
      <c r="J52" s="166" t="s">
        <v>196</v>
      </c>
      <c r="K52" s="167" t="s">
        <v>197</v>
      </c>
      <c r="L52" s="17"/>
      <c r="M52" s="17"/>
      <c r="N52" s="59"/>
      <c r="O52" s="10"/>
    </row>
    <row r="53" spans="1:15" s="45" customFormat="1" ht="9" customHeight="1" thickBot="1" x14ac:dyDescent="0.3">
      <c r="A53" s="48"/>
      <c r="B53" s="168"/>
      <c r="C53" s="160"/>
      <c r="D53" s="168"/>
      <c r="E53" s="160"/>
      <c r="F53" s="168"/>
      <c r="G53" s="168"/>
      <c r="H53" s="169"/>
      <c r="I53" s="161"/>
      <c r="J53" s="162"/>
      <c r="K53" s="162"/>
      <c r="L53" s="11"/>
      <c r="M53" s="17"/>
      <c r="N53" s="17"/>
      <c r="O53" s="10"/>
    </row>
    <row r="54" spans="1:15" s="45" customFormat="1" ht="24" customHeight="1" thickBot="1" x14ac:dyDescent="0.3">
      <c r="A54" s="48"/>
      <c r="B54" s="155" t="s">
        <v>29</v>
      </c>
      <c r="C54" s="156" t="s">
        <v>30</v>
      </c>
      <c r="D54" s="157" t="s">
        <v>31</v>
      </c>
      <c r="E54" s="158" t="s">
        <v>32</v>
      </c>
      <c r="F54" s="168"/>
      <c r="G54" s="168"/>
      <c r="H54" s="169"/>
      <c r="I54" s="161"/>
      <c r="J54" s="162"/>
      <c r="K54" s="162"/>
      <c r="L54" s="11"/>
      <c r="M54" s="17"/>
      <c r="N54" s="17"/>
      <c r="O54" s="10"/>
    </row>
    <row r="55" spans="1:15" s="45" customFormat="1" ht="46.5" customHeight="1" x14ac:dyDescent="0.25">
      <c r="A55" s="38"/>
      <c r="B55" s="39"/>
      <c r="C55" s="42"/>
      <c r="D55" s="43"/>
      <c r="E55" s="44"/>
      <c r="F55" s="10"/>
      <c r="G55" s="40"/>
      <c r="H55" s="41"/>
      <c r="I55" s="11"/>
      <c r="J55" s="11"/>
      <c r="K55" s="17"/>
      <c r="L55" s="17"/>
      <c r="M55" s="17"/>
      <c r="N55" s="10"/>
    </row>
    <row r="56" spans="1:15" s="15" customFormat="1" x14ac:dyDescent="0.25">
      <c r="B56" s="19"/>
      <c r="E56" s="59"/>
      <c r="G56" s="20"/>
      <c r="H56" s="3"/>
      <c r="I56" s="3"/>
      <c r="J56" s="3"/>
      <c r="K56" s="3"/>
      <c r="L56" s="3"/>
      <c r="M56" s="22"/>
      <c r="N56" s="3"/>
    </row>
    <row r="57" spans="1:15" s="15" customFormat="1" x14ac:dyDescent="0.25">
      <c r="B57" s="19"/>
      <c r="E57" s="80"/>
      <c r="G57" s="20"/>
      <c r="H57" s="3"/>
      <c r="I57" s="3"/>
      <c r="J57" s="3"/>
      <c r="K57" s="3"/>
      <c r="L57" s="3"/>
      <c r="M57" s="3"/>
      <c r="N57" s="3"/>
    </row>
    <row r="58" spans="1:15" s="15" customFormat="1" x14ac:dyDescent="0.25">
      <c r="B58" s="19"/>
      <c r="E58" s="81"/>
      <c r="G58" s="20"/>
      <c r="H58" s="3"/>
      <c r="I58" s="3"/>
      <c r="J58" s="3"/>
      <c r="K58" s="3"/>
      <c r="L58" s="3"/>
      <c r="M58" s="3"/>
      <c r="N58" s="3"/>
    </row>
    <row r="59" spans="1:15" x14ac:dyDescent="0.25">
      <c r="E59" s="60"/>
    </row>
    <row r="60" spans="1:15" x14ac:dyDescent="0.25">
      <c r="E60" s="60"/>
    </row>
    <row r="61" spans="1:15" x14ac:dyDescent="0.25">
      <c r="E61" s="60"/>
    </row>
    <row r="62" spans="1:15" x14ac:dyDescent="0.25">
      <c r="E62" s="18"/>
    </row>
    <row r="63" spans="1:15" x14ac:dyDescent="0.25">
      <c r="E63" s="18"/>
    </row>
    <row r="64" spans="1:15" x14ac:dyDescent="0.25">
      <c r="E64" s="18"/>
    </row>
    <row r="65" spans="5:5" x14ac:dyDescent="0.25">
      <c r="E65" s="18"/>
    </row>
    <row r="66" spans="5:5" x14ac:dyDescent="0.25">
      <c r="E66" s="18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</sheetData>
  <mergeCells count="107">
    <mergeCell ref="N8:N9"/>
    <mergeCell ref="A1:N1"/>
    <mergeCell ref="A2:N2"/>
    <mergeCell ref="A3:N3"/>
    <mergeCell ref="A5:N5"/>
    <mergeCell ref="A6:N6"/>
    <mergeCell ref="A7:N7"/>
    <mergeCell ref="A8:A9"/>
    <mergeCell ref="B8:B9"/>
    <mergeCell ref="K8:K9"/>
    <mergeCell ref="M8:M9"/>
    <mergeCell ref="C8:J8"/>
    <mergeCell ref="L8:L9"/>
    <mergeCell ref="A4:N4"/>
    <mergeCell ref="L34:L35"/>
    <mergeCell ref="M34:M35"/>
    <mergeCell ref="A49:F49"/>
    <mergeCell ref="A50:F50"/>
    <mergeCell ref="D52:E52"/>
    <mergeCell ref="A36:A41"/>
    <mergeCell ref="B36:B41"/>
    <mergeCell ref="C36:C41"/>
    <mergeCell ref="D36:D41"/>
    <mergeCell ref="G36:G41"/>
    <mergeCell ref="H36:H41"/>
    <mergeCell ref="I36:I41"/>
    <mergeCell ref="J36:J41"/>
    <mergeCell ref="K36:K37"/>
    <mergeCell ref="H42:H44"/>
    <mergeCell ref="I42:I44"/>
    <mergeCell ref="C42:C44"/>
    <mergeCell ref="J42:J44"/>
    <mergeCell ref="L36:L41"/>
    <mergeCell ref="L42:L44"/>
    <mergeCell ref="M36:M37"/>
    <mergeCell ref="E42:E44"/>
    <mergeCell ref="H46:H48"/>
    <mergeCell ref="M16:M19"/>
    <mergeCell ref="N16:N19"/>
    <mergeCell ref="L16:L19"/>
    <mergeCell ref="A28:F28"/>
    <mergeCell ref="C16:C19"/>
    <mergeCell ref="G20:G23"/>
    <mergeCell ref="H20:H23"/>
    <mergeCell ref="I20:I23"/>
    <mergeCell ref="J20:J23"/>
    <mergeCell ref="L20:L23"/>
    <mergeCell ref="A24:A27"/>
    <mergeCell ref="B24:B27"/>
    <mergeCell ref="M20:M23"/>
    <mergeCell ref="N20:N23"/>
    <mergeCell ref="C20:C23"/>
    <mergeCell ref="C24:C27"/>
    <mergeCell ref="N10:N11"/>
    <mergeCell ref="A10:A15"/>
    <mergeCell ref="B10:B15"/>
    <mergeCell ref="C10:C15"/>
    <mergeCell ref="D10:D15"/>
    <mergeCell ref="G10:G15"/>
    <mergeCell ref="M12:M13"/>
    <mergeCell ref="M14:M15"/>
    <mergeCell ref="I11:I15"/>
    <mergeCell ref="L12:L15"/>
    <mergeCell ref="J10:J11"/>
    <mergeCell ref="K10:K11"/>
    <mergeCell ref="L10:L11"/>
    <mergeCell ref="M10:M11"/>
    <mergeCell ref="A33:N33"/>
    <mergeCell ref="A34:A35"/>
    <mergeCell ref="B34:B35"/>
    <mergeCell ref="C34:J34"/>
    <mergeCell ref="K34:K35"/>
    <mergeCell ref="N34:N35"/>
    <mergeCell ref="H16:H19"/>
    <mergeCell ref="I16:I19"/>
    <mergeCell ref="J16:J19"/>
    <mergeCell ref="A31:N31"/>
    <mergeCell ref="A32:N32"/>
    <mergeCell ref="A30:N30"/>
    <mergeCell ref="B16:B19"/>
    <mergeCell ref="B20:B23"/>
    <mergeCell ref="A20:A23"/>
    <mergeCell ref="A16:A19"/>
    <mergeCell ref="G16:G19"/>
    <mergeCell ref="M24:M27"/>
    <mergeCell ref="N24:N27"/>
    <mergeCell ref="G24:G27"/>
    <mergeCell ref="H24:H27"/>
    <mergeCell ref="I24:I27"/>
    <mergeCell ref="J24:J27"/>
    <mergeCell ref="L24:L27"/>
    <mergeCell ref="N36:N37"/>
    <mergeCell ref="M42:M43"/>
    <mergeCell ref="N42:N43"/>
    <mergeCell ref="A42:A44"/>
    <mergeCell ref="C46:C47"/>
    <mergeCell ref="B46:B47"/>
    <mergeCell ref="A46:A47"/>
    <mergeCell ref="G46:G48"/>
    <mergeCell ref="B42:B44"/>
    <mergeCell ref="D42:D44"/>
    <mergeCell ref="G42:G44"/>
    <mergeCell ref="I46:I48"/>
    <mergeCell ref="M46:M48"/>
    <mergeCell ref="N46:N48"/>
    <mergeCell ref="L46:L48"/>
    <mergeCell ref="J46:J48"/>
  </mergeCells>
  <conditionalFormatting sqref="L28:L29 L20 L16 L50 L42">
    <cfRule type="expression" dxfId="229" priority="121">
      <formula>$L16="BAJO"</formula>
    </cfRule>
    <cfRule type="expression" dxfId="228" priority="122">
      <formula>$L16="MEDIO"</formula>
    </cfRule>
    <cfRule type="expression" dxfId="227" priority="123">
      <formula>$L16="ALTO"</formula>
    </cfRule>
  </conditionalFormatting>
  <conditionalFormatting sqref="I28:I29 I16 I20 I50 I45">
    <cfRule type="expression" dxfId="226" priority="108" stopIfTrue="1">
      <formula>$I16="Departamento de Jurídica"</formula>
    </cfRule>
    <cfRule type="expression" dxfId="225" priority="109">
      <formula>$I16="Departamento de Relaciones Públicas"</formula>
    </cfRule>
    <cfRule type="expression" dxfId="224" priority="110">
      <formula>$I16="Departamento de Planificación"</formula>
    </cfRule>
    <cfRule type="expression" dxfId="223" priority="111">
      <formula>$I16="Subdirector de Contabilidad"</formula>
    </cfRule>
    <cfRule type="expression" dxfId="222" priority="112">
      <formula>$I16="Subdirector Administrativo"</formula>
    </cfRule>
    <cfRule type="expression" dxfId="221" priority="113">
      <formula>$I16="Subdirector Académico"</formula>
    </cfRule>
    <cfRule type="expression" dxfId="220" priority="114">
      <formula>$I16="Subdirector de Investigación, Extensión y Educación Continua"</formula>
    </cfRule>
    <cfRule type="expression" dxfId="219" priority="115">
      <formula>$I16="Director"</formula>
    </cfRule>
  </conditionalFormatting>
  <conditionalFormatting sqref="L24">
    <cfRule type="expression" dxfId="218" priority="97">
      <formula>$L24="BAJO"</formula>
    </cfRule>
    <cfRule type="expression" dxfId="217" priority="98">
      <formula>$L24="MEDIO"</formula>
    </cfRule>
    <cfRule type="expression" dxfId="216" priority="99">
      <formula>$L24="ALTO"</formula>
    </cfRule>
  </conditionalFormatting>
  <conditionalFormatting sqref="I24">
    <cfRule type="expression" dxfId="215" priority="89" stopIfTrue="1">
      <formula>$I24="Departamento de Jurídica"</formula>
    </cfRule>
    <cfRule type="expression" dxfId="214" priority="90">
      <formula>$I24="Departamento de Relaciones Públicas"</formula>
    </cfRule>
    <cfRule type="expression" dxfId="213" priority="91">
      <formula>$I24="Departamento de Planificación"</formula>
    </cfRule>
    <cfRule type="expression" dxfId="212" priority="92">
      <formula>$I24="Subdirector de Contabilidad"</formula>
    </cfRule>
    <cfRule type="expression" dxfId="211" priority="93">
      <formula>$I24="Subdirector Administrativo"</formula>
    </cfRule>
    <cfRule type="expression" dxfId="210" priority="94">
      <formula>$I24="Subdirector Académico"</formula>
    </cfRule>
    <cfRule type="expression" dxfId="209" priority="95">
      <formula>$I24="Subdirector de Investigación, Extensión y Educación Continua"</formula>
    </cfRule>
    <cfRule type="expression" dxfId="208" priority="96">
      <formula>$I24="Director"</formula>
    </cfRule>
  </conditionalFormatting>
  <conditionalFormatting sqref="L10">
    <cfRule type="expression" dxfId="207" priority="75">
      <formula>$L10="BAJO"</formula>
    </cfRule>
    <cfRule type="expression" dxfId="206" priority="76">
      <formula>$L10="MEDIO"</formula>
    </cfRule>
    <cfRule type="expression" dxfId="205" priority="77">
      <formula>$L10="ALTO"</formula>
    </cfRule>
  </conditionalFormatting>
  <conditionalFormatting sqref="L12">
    <cfRule type="expression" dxfId="204" priority="72">
      <formula>$L12="BAJO"</formula>
    </cfRule>
    <cfRule type="expression" dxfId="203" priority="73">
      <formula>$L12="MEDIO"</formula>
    </cfRule>
    <cfRule type="expression" dxfId="202" priority="74">
      <formula>$L12="ALTO"</formula>
    </cfRule>
  </conditionalFormatting>
  <conditionalFormatting sqref="L36">
    <cfRule type="expression" dxfId="201" priority="47">
      <formula>$L36="BAJO"</formula>
    </cfRule>
    <cfRule type="expression" dxfId="200" priority="48">
      <formula>$L36="MEDIO"</formula>
    </cfRule>
    <cfRule type="expression" dxfId="199" priority="49">
      <formula>$L36="ALTO"</formula>
    </cfRule>
  </conditionalFormatting>
  <conditionalFormatting sqref="I11">
    <cfRule type="expression" dxfId="198" priority="39" stopIfTrue="1">
      <formula>$I11="Departamento de Jurídica"</formula>
    </cfRule>
    <cfRule type="expression" dxfId="197" priority="40">
      <formula>$I11="Departamento de Relaciones Públicas"</formula>
    </cfRule>
    <cfRule type="expression" dxfId="196" priority="41">
      <formula>$I11="Departamento de Planificación"</formula>
    </cfRule>
    <cfRule type="expression" dxfId="195" priority="42">
      <formula>$I11="Subdirector de Contabilidad"</formula>
    </cfRule>
    <cfRule type="expression" dxfId="194" priority="43">
      <formula>$I11="Subdirector Administrativo"</formula>
    </cfRule>
    <cfRule type="expression" dxfId="193" priority="44">
      <formula>$I11="Subdirector Académico"</formula>
    </cfRule>
    <cfRule type="expression" dxfId="192" priority="45">
      <formula>$I11="Subdirector de Investigación, Extensión y Educación Continua"</formula>
    </cfRule>
    <cfRule type="expression" dxfId="191" priority="46">
      <formula>$I11="Director"</formula>
    </cfRule>
  </conditionalFormatting>
  <conditionalFormatting sqref="I36">
    <cfRule type="expression" dxfId="190" priority="31" stopIfTrue="1">
      <formula>$I36="Departamento de Jurídica"</formula>
    </cfRule>
    <cfRule type="expression" dxfId="189" priority="32">
      <formula>$I36="Departamento de Relaciones Públicas"</formula>
    </cfRule>
    <cfRule type="expression" dxfId="188" priority="33">
      <formula>$I36="Departamento de Planificación"</formula>
    </cfRule>
    <cfRule type="expression" dxfId="187" priority="34">
      <formula>$I36="Subdirector de Contabilidad"</formula>
    </cfRule>
    <cfRule type="expression" dxfId="186" priority="35">
      <formula>$I36="Subdirector Administrativo"</formula>
    </cfRule>
    <cfRule type="expression" dxfId="185" priority="36">
      <formula>$I36="Subdirector Académico"</formula>
    </cfRule>
    <cfRule type="expression" dxfId="184" priority="37">
      <formula>$I36="Subdirector de Investigación, Extensión y Educación Continua"</formula>
    </cfRule>
    <cfRule type="expression" dxfId="183" priority="38">
      <formula>$I36="Director"</formula>
    </cfRule>
  </conditionalFormatting>
  <conditionalFormatting sqref="I42">
    <cfRule type="expression" dxfId="182" priority="23" stopIfTrue="1">
      <formula>$I42="Departamento de Jurídica"</formula>
    </cfRule>
    <cfRule type="expression" dxfId="181" priority="24">
      <formula>$I42="Departamento de Relaciones Públicas"</formula>
    </cfRule>
    <cfRule type="expression" dxfId="180" priority="25">
      <formula>$I42="Departamento de Planificación"</formula>
    </cfRule>
    <cfRule type="expression" dxfId="179" priority="26">
      <formula>$I42="Subdirector de Contabilidad"</formula>
    </cfRule>
    <cfRule type="expression" dxfId="178" priority="27">
      <formula>$I42="Subdirector Administrativo"</formula>
    </cfRule>
    <cfRule type="expression" dxfId="177" priority="28">
      <formula>$I42="Subdirector Académico"</formula>
    </cfRule>
    <cfRule type="expression" dxfId="176" priority="29">
      <formula>$I42="Subdirector de Investigación, Extensión y Educación Continua"</formula>
    </cfRule>
    <cfRule type="expression" dxfId="175" priority="30">
      <formula>$I42="Director"</formula>
    </cfRule>
  </conditionalFormatting>
  <conditionalFormatting sqref="I46">
    <cfRule type="expression" dxfId="174" priority="15" stopIfTrue="1">
      <formula>$I46="Departamento de Jurídica"</formula>
    </cfRule>
    <cfRule type="expression" dxfId="173" priority="16">
      <formula>$I46="Departamento de Relaciones Públicas"</formula>
    </cfRule>
    <cfRule type="expression" dxfId="172" priority="17">
      <formula>$I46="Departamento de Planificación"</formula>
    </cfRule>
    <cfRule type="expression" dxfId="171" priority="18">
      <formula>$I46="Subdirector de Contabilidad"</formula>
    </cfRule>
    <cfRule type="expression" dxfId="170" priority="19">
      <formula>$I46="Subdirector Administrativo"</formula>
    </cfRule>
    <cfRule type="expression" dxfId="169" priority="20">
      <formula>$I46="Subdirector Académico"</formula>
    </cfRule>
    <cfRule type="expression" dxfId="168" priority="21">
      <formula>$I46="Subdirector de Investigación, Extensión y Educación Continua"</formula>
    </cfRule>
    <cfRule type="expression" dxfId="167" priority="22">
      <formula>$I46="Director"</formula>
    </cfRule>
  </conditionalFormatting>
  <conditionalFormatting sqref="L46">
    <cfRule type="expression" dxfId="166" priority="4">
      <formula>$L46="BAJO"</formula>
    </cfRule>
    <cfRule type="expression" dxfId="165" priority="5">
      <formula>$L46="MEDIO"</formula>
    </cfRule>
    <cfRule type="expression" dxfId="164" priority="6">
      <formula>$L46="ALTO"</formula>
    </cfRule>
  </conditionalFormatting>
  <conditionalFormatting sqref="L45">
    <cfRule type="expression" dxfId="163" priority="1">
      <formula>$L45="BAJO"</formula>
    </cfRule>
    <cfRule type="expression" dxfId="162" priority="2">
      <formula>$L45="MEDIO"</formula>
    </cfRule>
    <cfRule type="expression" dxfId="161" priority="3">
      <formula>$L45="ALTO"</formula>
    </cfRule>
  </conditionalFormatting>
  <printOptions horizontalCentered="1"/>
  <pageMargins left="1" right="1" top="1" bottom="1" header="0.5" footer="0.5"/>
  <pageSetup scale="46" orientation="landscape" r:id="rId1"/>
  <rowBreaks count="4" manualBreakCount="4">
    <brk id="19" max="13" man="1"/>
    <brk id="28" max="13" man="1"/>
    <brk id="41" max="13" man="1"/>
    <brk id="54" max="12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" id="{D0E2FB54-2228-4ED4-A35B-93F3AAC74504}">
            <xm:f>'EJE 1 GESTIÓN INSTITUCIONAL'!$E1048545="Dirección"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D52 F52:K52</xm:sqref>
        </x14:conditionalFormatting>
        <x14:conditionalFormatting xmlns:xm="http://schemas.microsoft.com/office/excel/2006/main">
          <x14:cfRule type="expression" priority="343" stopIfTrue="1" id="{2C183E0E-0123-41DB-B687-BE23ECA8A4D3}">
            <xm:f>'EJE 1 GESTIÓN INSTITUCIONAL'!#REF!="Departamento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44" id="{8758CFD2-B802-464F-8179-4927DF6C33F7}">
            <xm:f>'EJE 1 GESTIÓN INSTITUCIONAL'!#REF!="Departamento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45" id="{7D8B2734-60EA-4423-ABE0-550FFF90952D}">
            <xm:f>'EJE 1 GESTIÓN INSTITUCIONAL'!#REF!="Departamento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46" id="{75345E93-1B94-486E-9E25-8E4060BE934B}">
            <xm:f>'EJE 1 GESTIÓN INSTITUCIONAL'!#REF!="Subdirector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47" id="{05E2AF79-2B59-43A5-82D8-0BDB0E3EBCCE}">
            <xm:f>'EJE 1 GESTIÓN INSTITUCIONAL'!#REF!="Subdirector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48" id="{FD202837-81C7-43AB-A26C-981768ED347F}">
            <xm:f>'EJE 1 GESTIÓN INSTITUCIONAL'!#REF!="Subdirector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49" id="{9E3377F7-9489-44CB-A32D-635B022663EA}">
            <xm:f>'EJE 1 GESTIÓN INSTITUCIONAL'!#REF!="Subdirector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50" id="{C78DF977-09A5-49D3-8F05-8886EB7802DB}">
            <xm:f>'EJE 1 GESTIÓN INSTITUCIONAL'!#REF!="Director"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16" zoomScale="90" zoomScaleNormal="112" zoomScaleSheetLayoutView="90" workbookViewId="0">
      <selection activeCell="K15" sqref="K15:K16"/>
    </sheetView>
  </sheetViews>
  <sheetFormatPr baseColWidth="10" defaultRowHeight="15" x14ac:dyDescent="0.25"/>
  <cols>
    <col min="1" max="1" width="7.5703125" customWidth="1"/>
    <col min="2" max="2" width="13.85546875" style="14" customWidth="1"/>
    <col min="3" max="3" width="18.85546875" customWidth="1"/>
    <col min="4" max="4" width="5.42578125" customWidth="1"/>
    <col min="5" max="5" width="23.140625" customWidth="1"/>
    <col min="6" max="6" width="17.5703125" customWidth="1"/>
    <col min="7" max="7" width="11.28515625" style="1" customWidth="1"/>
    <col min="8" max="8" width="12" style="2" customWidth="1"/>
    <col min="9" max="10" width="15.42578125" style="2" customWidth="1"/>
    <col min="11" max="11" width="15" style="2" customWidth="1"/>
    <col min="12" max="12" width="2.85546875" style="2" customWidth="1"/>
    <col min="13" max="13" width="14.5703125" style="2" customWidth="1"/>
    <col min="14" max="14" width="17.28515625" style="2" customWidth="1"/>
  </cols>
  <sheetData>
    <row r="1" spans="1:15" ht="126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1.2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40" t="s">
        <v>40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5" s="15" customFormat="1" x14ac:dyDescent="0.25">
      <c r="A5" s="356" t="s">
        <v>163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5" s="15" customFormat="1" x14ac:dyDescent="0.25">
      <c r="A6" s="340" t="s">
        <v>176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4.75" customHeight="1" x14ac:dyDescent="0.25">
      <c r="A7" s="287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198</v>
      </c>
      <c r="M7" s="284" t="s">
        <v>2</v>
      </c>
      <c r="N7" s="284" t="s">
        <v>3</v>
      </c>
    </row>
    <row r="8" spans="1:15" s="15" customFormat="1" ht="48.75" customHeight="1" x14ac:dyDescent="0.25">
      <c r="A8" s="287"/>
      <c r="B8" s="284"/>
      <c r="C8" s="57" t="s">
        <v>36</v>
      </c>
      <c r="D8" s="57" t="s">
        <v>43</v>
      </c>
      <c r="E8" s="57" t="s">
        <v>37</v>
      </c>
      <c r="F8" s="57" t="s">
        <v>5</v>
      </c>
      <c r="G8" s="47" t="s">
        <v>6</v>
      </c>
      <c r="H8" s="57" t="s">
        <v>7</v>
      </c>
      <c r="I8" s="57" t="s">
        <v>8</v>
      </c>
      <c r="J8" s="62" t="s">
        <v>188</v>
      </c>
      <c r="K8" s="284"/>
      <c r="L8" s="288"/>
      <c r="M8" s="284"/>
      <c r="N8" s="284"/>
    </row>
    <row r="9" spans="1:15" s="15" customFormat="1" ht="91.5" customHeight="1" x14ac:dyDescent="0.25">
      <c r="A9" s="294"/>
      <c r="B9" s="271" t="s">
        <v>585</v>
      </c>
      <c r="C9" s="271" t="s">
        <v>586</v>
      </c>
      <c r="D9" s="8"/>
      <c r="E9" s="54" t="s">
        <v>230</v>
      </c>
      <c r="F9" s="55" t="s">
        <v>591</v>
      </c>
      <c r="G9" s="309">
        <v>0</v>
      </c>
      <c r="H9" s="55" t="s">
        <v>274</v>
      </c>
      <c r="I9" s="304" t="s">
        <v>105</v>
      </c>
      <c r="J9" s="304" t="s">
        <v>592</v>
      </c>
      <c r="K9" s="292" t="s">
        <v>593</v>
      </c>
      <c r="L9" s="301" t="s">
        <v>201</v>
      </c>
      <c r="M9" s="292" t="s">
        <v>33</v>
      </c>
      <c r="N9" s="271" t="s">
        <v>12</v>
      </c>
    </row>
    <row r="10" spans="1:15" s="15" customFormat="1" ht="93.75" customHeight="1" x14ac:dyDescent="0.25">
      <c r="A10" s="295"/>
      <c r="B10" s="276"/>
      <c r="C10" s="272"/>
      <c r="D10" s="8"/>
      <c r="E10" s="54" t="s">
        <v>231</v>
      </c>
      <c r="F10" s="196" t="s">
        <v>591</v>
      </c>
      <c r="G10" s="309"/>
      <c r="H10" s="55" t="s">
        <v>257</v>
      </c>
      <c r="I10" s="306"/>
      <c r="J10" s="306"/>
      <c r="K10" s="293"/>
      <c r="L10" s="302"/>
      <c r="M10" s="293"/>
      <c r="N10" s="272"/>
    </row>
    <row r="11" spans="1:15" s="15" customFormat="1" ht="88.5" customHeight="1" x14ac:dyDescent="0.25">
      <c r="A11" s="295"/>
      <c r="B11" s="276"/>
      <c r="C11" s="271" t="s">
        <v>587</v>
      </c>
      <c r="D11" s="207"/>
      <c r="E11" s="54" t="s">
        <v>583</v>
      </c>
      <c r="F11" s="55" t="s">
        <v>594</v>
      </c>
      <c r="G11" s="290">
        <v>0</v>
      </c>
      <c r="H11" s="360" t="s">
        <v>375</v>
      </c>
      <c r="I11" s="28" t="s">
        <v>190</v>
      </c>
      <c r="J11" s="37" t="s">
        <v>598</v>
      </c>
      <c r="K11" s="198" t="s">
        <v>597</v>
      </c>
      <c r="L11" s="301" t="s">
        <v>201</v>
      </c>
      <c r="M11" s="69" t="s">
        <v>33</v>
      </c>
      <c r="N11" s="55" t="s">
        <v>12</v>
      </c>
    </row>
    <row r="12" spans="1:15" s="15" customFormat="1" ht="135" customHeight="1" x14ac:dyDescent="0.25">
      <c r="A12" s="295"/>
      <c r="B12" s="276"/>
      <c r="C12" s="276"/>
      <c r="D12" s="8"/>
      <c r="E12" s="209" t="s">
        <v>588</v>
      </c>
      <c r="F12" s="55" t="s">
        <v>595</v>
      </c>
      <c r="G12" s="308"/>
      <c r="H12" s="362"/>
      <c r="I12" s="304" t="s">
        <v>105</v>
      </c>
      <c r="J12" s="37" t="s">
        <v>599</v>
      </c>
      <c r="K12" s="198" t="s">
        <v>600</v>
      </c>
      <c r="L12" s="303"/>
      <c r="M12" s="69" t="s">
        <v>601</v>
      </c>
      <c r="N12" s="55" t="s">
        <v>12</v>
      </c>
    </row>
    <row r="13" spans="1:15" s="15" customFormat="1" ht="112.5" customHeight="1" x14ac:dyDescent="0.25">
      <c r="A13" s="294"/>
      <c r="B13" s="276"/>
      <c r="C13" s="276"/>
      <c r="D13" s="8"/>
      <c r="E13" s="204" t="s">
        <v>589</v>
      </c>
      <c r="F13" s="55" t="s">
        <v>596</v>
      </c>
      <c r="G13" s="142">
        <f>15000*13</f>
        <v>195000</v>
      </c>
      <c r="H13" s="55" t="s">
        <v>236</v>
      </c>
      <c r="I13" s="305"/>
      <c r="J13" s="197" t="s">
        <v>603</v>
      </c>
      <c r="K13" s="199" t="s">
        <v>604</v>
      </c>
      <c r="L13" s="302"/>
      <c r="M13" s="198" t="s">
        <v>431</v>
      </c>
      <c r="N13" s="196" t="s">
        <v>602</v>
      </c>
    </row>
    <row r="14" spans="1:15" s="15" customFormat="1" ht="89.25" customHeight="1" x14ac:dyDescent="0.25">
      <c r="A14" s="295"/>
      <c r="B14" s="276"/>
      <c r="C14" s="276"/>
      <c r="D14" s="8"/>
      <c r="E14" s="204" t="s">
        <v>590</v>
      </c>
      <c r="F14" s="55" t="s">
        <v>374</v>
      </c>
      <c r="G14" s="142">
        <v>0</v>
      </c>
      <c r="H14" s="55" t="s">
        <v>720</v>
      </c>
      <c r="I14" s="306"/>
      <c r="J14" s="197" t="s">
        <v>637</v>
      </c>
      <c r="K14" s="8" t="s">
        <v>721</v>
      </c>
      <c r="L14" s="114" t="s">
        <v>200</v>
      </c>
      <c r="M14" s="199" t="s">
        <v>33</v>
      </c>
      <c r="N14" s="193" t="s">
        <v>12</v>
      </c>
    </row>
    <row r="15" spans="1:15" s="15" customFormat="1" ht="39.75" customHeight="1" x14ac:dyDescent="0.25">
      <c r="A15" s="295"/>
      <c r="B15" s="276"/>
      <c r="C15" s="276"/>
      <c r="D15" s="292"/>
      <c r="E15" s="367" t="s">
        <v>584</v>
      </c>
      <c r="F15" s="271" t="s">
        <v>374</v>
      </c>
      <c r="G15" s="290">
        <v>0</v>
      </c>
      <c r="H15" s="360" t="s">
        <v>375</v>
      </c>
      <c r="I15" s="197" t="s">
        <v>105</v>
      </c>
      <c r="J15" s="304" t="s">
        <v>605</v>
      </c>
      <c r="K15" s="292" t="s">
        <v>606</v>
      </c>
      <c r="L15" s="301" t="s">
        <v>201</v>
      </c>
      <c r="M15" s="292" t="s">
        <v>33</v>
      </c>
      <c r="N15" s="271" t="s">
        <v>12</v>
      </c>
    </row>
    <row r="16" spans="1:15" s="15" customFormat="1" ht="55.5" customHeight="1" x14ac:dyDescent="0.25">
      <c r="A16" s="295"/>
      <c r="B16" s="272"/>
      <c r="C16" s="272"/>
      <c r="D16" s="293"/>
      <c r="E16" s="369"/>
      <c r="F16" s="272"/>
      <c r="G16" s="308"/>
      <c r="H16" s="362"/>
      <c r="I16" s="197" t="s">
        <v>190</v>
      </c>
      <c r="J16" s="306"/>
      <c r="K16" s="293"/>
      <c r="L16" s="303"/>
      <c r="M16" s="293"/>
      <c r="N16" s="272"/>
    </row>
    <row r="17" spans="1:15" s="45" customFormat="1" ht="14.25" customHeight="1" x14ac:dyDescent="0.25">
      <c r="A17" s="285" t="s">
        <v>53</v>
      </c>
      <c r="B17" s="285"/>
      <c r="C17" s="285"/>
      <c r="D17" s="285"/>
      <c r="E17" s="285"/>
      <c r="F17" s="285"/>
      <c r="G17" s="143">
        <f>G9+G11+G13+G14+G15</f>
        <v>195000</v>
      </c>
      <c r="H17" s="41"/>
      <c r="I17" s="11"/>
      <c r="J17" s="11"/>
      <c r="K17" s="17"/>
      <c r="L17" s="17"/>
      <c r="M17" s="17"/>
      <c r="N17" s="10"/>
    </row>
    <row r="18" spans="1:15" s="15" customFormat="1" ht="12.75" customHeight="1" x14ac:dyDescent="0.25">
      <c r="A18" s="371" t="s">
        <v>519</v>
      </c>
      <c r="B18" s="371"/>
      <c r="C18" s="371"/>
      <c r="D18" s="371"/>
      <c r="E18" s="371"/>
      <c r="F18" s="371"/>
      <c r="G18" s="189">
        <f>G17</f>
        <v>195000</v>
      </c>
      <c r="H18" s="41"/>
      <c r="I18" s="185"/>
      <c r="J18" s="11"/>
      <c r="K18" s="17"/>
      <c r="L18" s="186"/>
      <c r="M18" s="9"/>
      <c r="N18" s="46"/>
    </row>
    <row r="19" spans="1:15" s="45" customFormat="1" ht="9.75" customHeight="1" thickBot="1" x14ac:dyDescent="0.3">
      <c r="A19" s="38"/>
      <c r="B19" s="39"/>
      <c r="C19" s="42"/>
      <c r="D19" s="43"/>
      <c r="E19" s="44"/>
      <c r="F19" s="10"/>
      <c r="G19" s="40"/>
      <c r="H19" s="41"/>
      <c r="I19" s="11"/>
      <c r="J19" s="11"/>
      <c r="K19" s="17"/>
      <c r="L19" s="17"/>
      <c r="M19" s="17"/>
      <c r="N19" s="10"/>
    </row>
    <row r="20" spans="1:15" s="45" customFormat="1" ht="26.25" customHeight="1" thickBot="1" x14ac:dyDescent="0.3">
      <c r="A20" s="48"/>
      <c r="B20" s="155" t="s">
        <v>183</v>
      </c>
      <c r="C20" s="159" t="s">
        <v>184</v>
      </c>
      <c r="D20" s="325" t="s">
        <v>105</v>
      </c>
      <c r="E20" s="326"/>
      <c r="F20" s="163" t="s">
        <v>194</v>
      </c>
      <c r="G20" s="164" t="s">
        <v>27</v>
      </c>
      <c r="H20" s="165" t="s">
        <v>110</v>
      </c>
      <c r="I20" s="170" t="s">
        <v>195</v>
      </c>
      <c r="J20" s="166" t="s">
        <v>196</v>
      </c>
      <c r="K20" s="167" t="s">
        <v>197</v>
      </c>
      <c r="L20" s="17"/>
      <c r="M20" s="17"/>
      <c r="N20" s="59"/>
      <c r="O20" s="10"/>
    </row>
    <row r="21" spans="1:15" s="45" customFormat="1" ht="8.25" customHeight="1" thickBot="1" x14ac:dyDescent="0.3">
      <c r="A21" s="48"/>
      <c r="B21" s="168"/>
      <c r="C21" s="160"/>
      <c r="D21" s="168"/>
      <c r="E21" s="160"/>
      <c r="F21" s="168"/>
      <c r="G21" s="168"/>
      <c r="H21" s="169"/>
      <c r="I21" s="161"/>
      <c r="J21" s="162"/>
      <c r="K21" s="162"/>
      <c r="L21" s="11"/>
      <c r="M21" s="17"/>
      <c r="N21" s="17"/>
      <c r="O21" s="10"/>
    </row>
    <row r="22" spans="1:15" s="45" customFormat="1" ht="24" customHeight="1" thickBot="1" x14ac:dyDescent="0.3">
      <c r="A22" s="48"/>
      <c r="B22" s="155" t="s">
        <v>29</v>
      </c>
      <c r="C22" s="156" t="s">
        <v>30</v>
      </c>
      <c r="D22" s="157" t="s">
        <v>31</v>
      </c>
      <c r="E22" s="158" t="s">
        <v>32</v>
      </c>
      <c r="F22" s="168"/>
      <c r="G22" s="168"/>
      <c r="H22" s="169"/>
      <c r="I22" s="161"/>
      <c r="J22" s="162"/>
      <c r="K22" s="162"/>
      <c r="L22" s="11"/>
      <c r="M22" s="17"/>
      <c r="N22" s="17"/>
      <c r="O22" s="10"/>
    </row>
    <row r="23" spans="1:15" s="15" customFormat="1" x14ac:dyDescent="0.25">
      <c r="B23" s="19"/>
      <c r="E23" s="18"/>
      <c r="G23" s="20"/>
      <c r="H23" s="3"/>
      <c r="I23" s="3"/>
      <c r="J23" s="3"/>
      <c r="K23" s="3"/>
      <c r="L23" s="3"/>
      <c r="M23" s="22"/>
      <c r="N23" s="3"/>
    </row>
    <row r="24" spans="1:15" s="15" customFormat="1" x14ac:dyDescent="0.25">
      <c r="B24" s="19"/>
      <c r="E24" s="18"/>
      <c r="G24" s="20"/>
      <c r="H24" s="3"/>
      <c r="I24" s="3"/>
      <c r="J24" s="3"/>
      <c r="K24" s="3"/>
      <c r="L24" s="3"/>
      <c r="M24" s="3"/>
      <c r="N24" s="3"/>
    </row>
    <row r="25" spans="1:15" s="15" customFormat="1" x14ac:dyDescent="0.25">
      <c r="B25" s="19"/>
      <c r="G25" s="20"/>
      <c r="H25" s="3"/>
      <c r="I25" s="3"/>
      <c r="J25" s="3"/>
      <c r="K25" s="3"/>
      <c r="L25" s="3"/>
      <c r="M25" s="3"/>
      <c r="N25" s="3"/>
    </row>
    <row r="26" spans="1:15" x14ac:dyDescent="0.25">
      <c r="E26" s="15"/>
    </row>
    <row r="27" spans="1:15" x14ac:dyDescent="0.25">
      <c r="E27" s="15"/>
    </row>
    <row r="28" spans="1:15" x14ac:dyDescent="0.25">
      <c r="E28" s="15"/>
    </row>
    <row r="29" spans="1:15" x14ac:dyDescent="0.25">
      <c r="E29" s="15"/>
    </row>
    <row r="30" spans="1:15" x14ac:dyDescent="0.25">
      <c r="E30" s="15"/>
    </row>
    <row r="31" spans="1:15" x14ac:dyDescent="0.25">
      <c r="E31" s="15"/>
    </row>
  </sheetData>
  <mergeCells count="42">
    <mergeCell ref="D20:E20"/>
    <mergeCell ref="N7:N8"/>
    <mergeCell ref="A1:N1"/>
    <mergeCell ref="A2:N2"/>
    <mergeCell ref="A3:N3"/>
    <mergeCell ref="A7:A8"/>
    <mergeCell ref="B7:B8"/>
    <mergeCell ref="K7:K8"/>
    <mergeCell ref="M7:M8"/>
    <mergeCell ref="C7:J7"/>
    <mergeCell ref="L7:L8"/>
    <mergeCell ref="M9:M10"/>
    <mergeCell ref="N9:N10"/>
    <mergeCell ref="A17:F17"/>
    <mergeCell ref="B9:B16"/>
    <mergeCell ref="A4:N4"/>
    <mergeCell ref="A5:N5"/>
    <mergeCell ref="A6:N6"/>
    <mergeCell ref="L9:L10"/>
    <mergeCell ref="I9:I10"/>
    <mergeCell ref="K9:K10"/>
    <mergeCell ref="N15:N16"/>
    <mergeCell ref="L15:L16"/>
    <mergeCell ref="A13:A16"/>
    <mergeCell ref="A9:A12"/>
    <mergeCell ref="J9:J10"/>
    <mergeCell ref="G11:G12"/>
    <mergeCell ref="H11:H12"/>
    <mergeCell ref="C9:C10"/>
    <mergeCell ref="C11:C16"/>
    <mergeCell ref="E15:E16"/>
    <mergeCell ref="D15:D16"/>
    <mergeCell ref="F15:F16"/>
    <mergeCell ref="H15:H16"/>
    <mergeCell ref="G9:G10"/>
    <mergeCell ref="G15:G16"/>
    <mergeCell ref="A18:F18"/>
    <mergeCell ref="L11:L13"/>
    <mergeCell ref="J15:J16"/>
    <mergeCell ref="K15:K16"/>
    <mergeCell ref="M15:M16"/>
    <mergeCell ref="I12:I14"/>
  </mergeCells>
  <conditionalFormatting sqref="I9:I12 I15:I16">
    <cfRule type="expression" dxfId="151" priority="18" stopIfTrue="1">
      <formula>$I9="Departamento de Jurídica"</formula>
    </cfRule>
    <cfRule type="expression" dxfId="150" priority="19">
      <formula>$I9="Departamento de Relaciones Públicas"</formula>
    </cfRule>
    <cfRule type="expression" dxfId="149" priority="20">
      <formula>$I9="Departamento de Planificación"</formula>
    </cfRule>
    <cfRule type="expression" dxfId="148" priority="21">
      <formula>$I9="Subdirector de Contabilidad"</formula>
    </cfRule>
    <cfRule type="expression" dxfId="147" priority="22">
      <formula>$I9="Subdirector Administrativo"</formula>
    </cfRule>
    <cfRule type="expression" dxfId="146" priority="23">
      <formula>$I9="Subdirector Académico"</formula>
    </cfRule>
    <cfRule type="expression" dxfId="145" priority="24">
      <formula>$I9="Subdirector de Investigación, Extensión y Educación Continua"</formula>
    </cfRule>
    <cfRule type="expression" dxfId="144" priority="25">
      <formula>$I9="Director"</formula>
    </cfRule>
  </conditionalFormatting>
  <conditionalFormatting sqref="L9:L11 L14:L15">
    <cfRule type="expression" dxfId="143" priority="14">
      <formula>$L9="BAJO"</formula>
    </cfRule>
    <cfRule type="expression" dxfId="142" priority="15">
      <formula>$L9="MEDIO"</formula>
    </cfRule>
    <cfRule type="expression" dxfId="141" priority="16">
      <formula>$L9="ALTO"</formula>
    </cfRule>
  </conditionalFormatting>
  <printOptions horizontalCentered="1"/>
  <pageMargins left="1" right="1" top="1" bottom="1" header="0.5" footer="0.5"/>
  <pageSetup scale="44" orientation="landscape" r:id="rId1"/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C2EDE78A-2907-41EE-B61E-D14E2D03C53D}">
            <xm:f>'EJE 1 GESTIÓN INSTITUCIONAL'!$E1048531="Dirección"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D20 F20:K20</xm:sqref>
        </x14:conditionalFormatting>
        <x14:conditionalFormatting xmlns:xm="http://schemas.microsoft.com/office/excel/2006/main">
          <x14:cfRule type="expression" priority="9" id="{6EEC60DB-2E7C-48A9-A52A-1059E1329F03}">
            <xm:f>'EJE 4  VINCULACIÓN CON EL MEDIO'!$L18="BAJO"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A3BB177D-6CBB-4456-BA1A-2EF3C7508FD7}">
            <xm:f>'EJE 4  VINCULACIÓN CON EL MEDIO'!$L18="MEDIO"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924A6EF0-2F32-4B86-A2A8-6C495ABF1788}">
            <xm:f>'EJE 4  VINCULACIÓN CON EL MEDIO'!$L18="ALTO"</xm:f>
            <x14:dxf>
              <fill>
                <patternFill>
                  <bgColor rgb="FFFF0000"/>
                </pattern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1" stopIfTrue="1" id="{518490AF-6C0B-478D-9316-94B9250DA888}">
            <xm:f>'EJE 4  VINCULACIÓN CON EL MEDIO'!$I18="Departamento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1790DDF8-F855-4104-AE1E-C1B915D8685A}">
            <xm:f>'EJE 4  VINCULACIÓN CON EL MEDIO'!$I18="Departamento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" id="{FF309913-413E-48E4-ACA6-FEBA4A6C6EFB}">
            <xm:f>'EJE 4  VINCULACIÓN CON EL MEDIO'!$I18="Departamento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4" id="{44F0B001-182B-4F47-B460-C0CB8FD5D3AA}">
            <xm:f>'EJE 4  VINCULACIÓN CON EL MEDIO'!$I18="Subdirector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5" id="{DE89579B-8C66-46CB-A239-611CB8D548FC}">
            <xm:f>'EJE 4  VINCULACIÓN CON EL MEDIO'!$I18="Subdirector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6" id="{648578DF-AACE-4006-8D0F-C10BBC4D5747}">
            <xm:f>'EJE 4  VINCULACIÓN CON EL MEDIO'!$I18="Subdirector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3E23D7D-7D4D-4867-84AF-26A8A7F29BAB}">
            <xm:f>'EJE 4  VINCULACIÓN CON EL MEDIO'!$I18="Subdirector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8" id="{CADABD22-043F-45BE-9BB5-E2E953EF8214}">
            <xm:f>'EJE 4  VINCULACIÓN CON EL MEDIO'!$I18="Director"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topLeftCell="A22" zoomScale="90" zoomScaleNormal="112" zoomScaleSheetLayoutView="90" workbookViewId="0">
      <selection activeCell="G13" sqref="G13:G15"/>
    </sheetView>
  </sheetViews>
  <sheetFormatPr baseColWidth="10" defaultRowHeight="15" x14ac:dyDescent="0.25"/>
  <cols>
    <col min="1" max="1" width="6.7109375" customWidth="1"/>
    <col min="2" max="2" width="13.85546875" style="14" customWidth="1"/>
    <col min="3" max="3" width="18.85546875" customWidth="1"/>
    <col min="4" max="4" width="5.5703125" customWidth="1"/>
    <col min="5" max="5" width="23.140625" customWidth="1"/>
    <col min="6" max="6" width="17" customWidth="1"/>
    <col min="7" max="7" width="11.140625" style="1" customWidth="1"/>
    <col min="8" max="8" width="12" style="2" customWidth="1"/>
    <col min="9" max="10" width="15.42578125" style="2" customWidth="1"/>
    <col min="11" max="11" width="15" style="2" customWidth="1"/>
    <col min="12" max="12" width="2" style="2" customWidth="1"/>
    <col min="13" max="13" width="14.5703125" style="2" customWidth="1"/>
    <col min="14" max="14" width="17.28515625" style="2" customWidth="1"/>
  </cols>
  <sheetData>
    <row r="1" spans="1:15" ht="132.7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7.2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40" t="s">
        <v>40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5" s="15" customFormat="1" x14ac:dyDescent="0.25">
      <c r="A5" s="356" t="s">
        <v>163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5" s="15" customFormat="1" x14ac:dyDescent="0.25">
      <c r="A6" s="340" t="s">
        <v>176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6.25" customHeight="1" x14ac:dyDescent="0.25">
      <c r="A7" s="287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198</v>
      </c>
      <c r="M7" s="284" t="s">
        <v>2</v>
      </c>
      <c r="N7" s="284" t="s">
        <v>3</v>
      </c>
    </row>
    <row r="8" spans="1:15" s="15" customFormat="1" ht="50.25" customHeight="1" x14ac:dyDescent="0.25">
      <c r="A8" s="287"/>
      <c r="B8" s="284"/>
      <c r="C8" s="57" t="s">
        <v>36</v>
      </c>
      <c r="D8" s="57" t="s">
        <v>43</v>
      </c>
      <c r="E8" s="57" t="s">
        <v>37</v>
      </c>
      <c r="F8" s="57" t="s">
        <v>5</v>
      </c>
      <c r="G8" s="47" t="s">
        <v>6</v>
      </c>
      <c r="H8" s="57" t="s">
        <v>7</v>
      </c>
      <c r="I8" s="57" t="s">
        <v>8</v>
      </c>
      <c r="J8" s="62" t="s">
        <v>188</v>
      </c>
      <c r="K8" s="284"/>
      <c r="L8" s="288"/>
      <c r="M8" s="284"/>
      <c r="N8" s="284"/>
    </row>
    <row r="9" spans="1:15" s="15" customFormat="1" ht="75.75" customHeight="1" x14ac:dyDescent="0.25">
      <c r="A9" s="294"/>
      <c r="B9" s="271" t="s">
        <v>640</v>
      </c>
      <c r="C9" s="280" t="s">
        <v>287</v>
      </c>
      <c r="D9" s="296">
        <v>1</v>
      </c>
      <c r="E9" s="54" t="s">
        <v>607</v>
      </c>
      <c r="F9" s="55" t="s">
        <v>374</v>
      </c>
      <c r="G9" s="141">
        <v>0</v>
      </c>
      <c r="H9" s="193" t="s">
        <v>375</v>
      </c>
      <c r="I9" s="304" t="s">
        <v>105</v>
      </c>
      <c r="J9" s="304" t="s">
        <v>621</v>
      </c>
      <c r="K9" s="219" t="s">
        <v>622</v>
      </c>
      <c r="L9" s="301" t="s">
        <v>201</v>
      </c>
      <c r="M9" s="292" t="s">
        <v>47</v>
      </c>
      <c r="N9" s="271" t="s">
        <v>48</v>
      </c>
    </row>
    <row r="10" spans="1:15" s="15" customFormat="1" ht="63" customHeight="1" x14ac:dyDescent="0.25">
      <c r="A10" s="295"/>
      <c r="B10" s="276"/>
      <c r="C10" s="280"/>
      <c r="D10" s="296"/>
      <c r="E10" s="205" t="s">
        <v>288</v>
      </c>
      <c r="F10" s="210" t="s">
        <v>374</v>
      </c>
      <c r="G10" s="142">
        <v>0</v>
      </c>
      <c r="H10" s="210" t="s">
        <v>375</v>
      </c>
      <c r="I10" s="305"/>
      <c r="J10" s="305"/>
      <c r="K10" s="219" t="s">
        <v>623</v>
      </c>
      <c r="L10" s="303"/>
      <c r="M10" s="307"/>
      <c r="N10" s="276"/>
    </row>
    <row r="11" spans="1:15" s="15" customFormat="1" ht="43.5" customHeight="1" x14ac:dyDescent="0.25">
      <c r="A11" s="295"/>
      <c r="B11" s="276"/>
      <c r="C11" s="280"/>
      <c r="D11" s="280"/>
      <c r="E11" s="54" t="s">
        <v>289</v>
      </c>
      <c r="F11" s="210" t="s">
        <v>620</v>
      </c>
      <c r="G11" s="142">
        <v>0</v>
      </c>
      <c r="H11" s="210" t="s">
        <v>375</v>
      </c>
      <c r="I11" s="306"/>
      <c r="J11" s="306"/>
      <c r="K11" s="219" t="s">
        <v>624</v>
      </c>
      <c r="L11" s="302"/>
      <c r="M11" s="293"/>
      <c r="N11" s="272"/>
    </row>
    <row r="12" spans="1:15" s="15" customFormat="1" ht="96.75" customHeight="1" x14ac:dyDescent="0.25">
      <c r="A12" s="295"/>
      <c r="B12" s="276"/>
      <c r="C12" s="280"/>
      <c r="D12" s="280"/>
      <c r="E12" s="54" t="s">
        <v>608</v>
      </c>
      <c r="F12" s="55" t="s">
        <v>374</v>
      </c>
      <c r="G12" s="206">
        <v>0</v>
      </c>
      <c r="H12" s="210" t="s">
        <v>375</v>
      </c>
      <c r="I12" s="28" t="s">
        <v>190</v>
      </c>
      <c r="J12" s="37" t="s">
        <v>628</v>
      </c>
      <c r="K12" s="219" t="s">
        <v>625</v>
      </c>
      <c r="L12" s="201" t="s">
        <v>201</v>
      </c>
      <c r="M12" s="131" t="s">
        <v>33</v>
      </c>
      <c r="N12" s="55" t="s">
        <v>12</v>
      </c>
    </row>
    <row r="13" spans="1:15" s="15" customFormat="1" ht="62.25" customHeight="1" x14ac:dyDescent="0.25">
      <c r="A13" s="294"/>
      <c r="B13" s="277" t="s">
        <v>640</v>
      </c>
      <c r="C13" s="292" t="s">
        <v>611</v>
      </c>
      <c r="D13" s="96">
        <v>1</v>
      </c>
      <c r="E13" s="54" t="s">
        <v>609</v>
      </c>
      <c r="F13" s="55"/>
      <c r="G13" s="290">
        <v>55000</v>
      </c>
      <c r="H13" s="55" t="s">
        <v>371</v>
      </c>
      <c r="I13" s="304" t="s">
        <v>105</v>
      </c>
      <c r="J13" s="304" t="s">
        <v>631</v>
      </c>
      <c r="K13" s="219" t="s">
        <v>629</v>
      </c>
      <c r="L13" s="301" t="s">
        <v>200</v>
      </c>
      <c r="M13" s="292" t="s">
        <v>635</v>
      </c>
      <c r="N13" s="271" t="s">
        <v>602</v>
      </c>
    </row>
    <row r="14" spans="1:15" s="15" customFormat="1" ht="76.5" customHeight="1" x14ac:dyDescent="0.25">
      <c r="A14" s="295"/>
      <c r="B14" s="277"/>
      <c r="C14" s="307"/>
      <c r="D14" s="96">
        <v>1</v>
      </c>
      <c r="E14" s="54" t="s">
        <v>610</v>
      </c>
      <c r="F14" s="55"/>
      <c r="G14" s="291"/>
      <c r="H14" s="210" t="s">
        <v>371</v>
      </c>
      <c r="I14" s="305"/>
      <c r="J14" s="305"/>
      <c r="K14" s="219" t="s">
        <v>630</v>
      </c>
      <c r="L14" s="303"/>
      <c r="M14" s="307"/>
      <c r="N14" s="276"/>
    </row>
    <row r="15" spans="1:15" s="15" customFormat="1" ht="76.5" customHeight="1" x14ac:dyDescent="0.25">
      <c r="A15" s="300"/>
      <c r="B15" s="277"/>
      <c r="C15" s="307"/>
      <c r="D15" s="96">
        <v>1</v>
      </c>
      <c r="E15" s="54" t="s">
        <v>612</v>
      </c>
      <c r="F15" s="196" t="s">
        <v>374</v>
      </c>
      <c r="G15" s="308"/>
      <c r="H15" s="220" t="s">
        <v>375</v>
      </c>
      <c r="I15" s="306"/>
      <c r="J15" s="306"/>
      <c r="K15" s="217" t="s">
        <v>632</v>
      </c>
      <c r="L15" s="302"/>
      <c r="M15" s="293"/>
      <c r="N15" s="272"/>
    </row>
    <row r="16" spans="1:15" s="15" customFormat="1" ht="94.5" customHeight="1" x14ac:dyDescent="0.25">
      <c r="A16" s="294"/>
      <c r="B16" s="276" t="s">
        <v>640</v>
      </c>
      <c r="C16" s="292" t="s">
        <v>619</v>
      </c>
      <c r="D16" s="96">
        <v>1</v>
      </c>
      <c r="E16" s="54" t="s">
        <v>613</v>
      </c>
      <c r="F16" s="193" t="s">
        <v>626</v>
      </c>
      <c r="G16" s="206">
        <v>0</v>
      </c>
      <c r="H16" s="223" t="s">
        <v>375</v>
      </c>
      <c r="I16" s="304" t="s">
        <v>105</v>
      </c>
      <c r="J16" s="304" t="s">
        <v>631</v>
      </c>
      <c r="K16" s="216" t="s">
        <v>633</v>
      </c>
      <c r="L16" s="301" t="s">
        <v>200</v>
      </c>
      <c r="M16" s="292" t="s">
        <v>635</v>
      </c>
      <c r="N16" s="271" t="s">
        <v>602</v>
      </c>
    </row>
    <row r="17" spans="1:15" s="15" customFormat="1" ht="94.5" customHeight="1" x14ac:dyDescent="0.25">
      <c r="A17" s="300"/>
      <c r="B17" s="276"/>
      <c r="C17" s="307"/>
      <c r="D17" s="222">
        <v>1</v>
      </c>
      <c r="E17" s="191" t="s">
        <v>614</v>
      </c>
      <c r="F17" s="196" t="s">
        <v>627</v>
      </c>
      <c r="G17" s="235">
        <v>0</v>
      </c>
      <c r="H17" s="29" t="s">
        <v>375</v>
      </c>
      <c r="I17" s="306"/>
      <c r="J17" s="306"/>
      <c r="K17" s="219" t="s">
        <v>634</v>
      </c>
      <c r="L17" s="302"/>
      <c r="M17" s="293"/>
      <c r="N17" s="272"/>
    </row>
    <row r="18" spans="1:15" s="15" customFormat="1" ht="94.5" customHeight="1" x14ac:dyDescent="0.25">
      <c r="A18" s="294"/>
      <c r="B18" s="271" t="s">
        <v>640</v>
      </c>
      <c r="C18" s="292" t="s">
        <v>616</v>
      </c>
      <c r="D18" s="221">
        <v>1</v>
      </c>
      <c r="E18" s="205" t="s">
        <v>615</v>
      </c>
      <c r="F18" s="196" t="s">
        <v>374</v>
      </c>
      <c r="G18" s="203">
        <v>0</v>
      </c>
      <c r="H18" s="29" t="s">
        <v>375</v>
      </c>
      <c r="I18" s="304" t="s">
        <v>105</v>
      </c>
      <c r="J18" s="304" t="s">
        <v>637</v>
      </c>
      <c r="K18" s="219" t="s">
        <v>638</v>
      </c>
      <c r="L18" s="195"/>
      <c r="M18" s="292" t="s">
        <v>33</v>
      </c>
      <c r="N18" s="271" t="s">
        <v>12</v>
      </c>
    </row>
    <row r="19" spans="1:15" s="15" customFormat="1" ht="94.5" customHeight="1" x14ac:dyDescent="0.25">
      <c r="A19" s="295"/>
      <c r="B19" s="276"/>
      <c r="C19" s="307"/>
      <c r="D19" s="221">
        <v>1</v>
      </c>
      <c r="E19" s="205" t="s">
        <v>617</v>
      </c>
      <c r="F19" s="220" t="s">
        <v>374</v>
      </c>
      <c r="G19" s="203">
        <v>0</v>
      </c>
      <c r="H19" s="29" t="s">
        <v>375</v>
      </c>
      <c r="I19" s="305"/>
      <c r="J19" s="305"/>
      <c r="K19" s="219" t="s">
        <v>638</v>
      </c>
      <c r="L19" s="195"/>
      <c r="M19" s="307"/>
      <c r="N19" s="276"/>
    </row>
    <row r="20" spans="1:15" s="15" customFormat="1" ht="94.5" customHeight="1" x14ac:dyDescent="0.25">
      <c r="A20" s="300"/>
      <c r="B20" s="272"/>
      <c r="C20" s="293"/>
      <c r="D20" s="221">
        <v>1</v>
      </c>
      <c r="E20" s="205" t="s">
        <v>618</v>
      </c>
      <c r="F20" s="220" t="s">
        <v>374</v>
      </c>
      <c r="G20" s="203">
        <v>0</v>
      </c>
      <c r="H20" s="29" t="s">
        <v>375</v>
      </c>
      <c r="I20" s="306"/>
      <c r="J20" s="306"/>
      <c r="K20" s="219" t="s">
        <v>639</v>
      </c>
      <c r="L20" s="195"/>
      <c r="M20" s="293"/>
      <c r="N20" s="272"/>
    </row>
    <row r="21" spans="1:15" s="45" customFormat="1" ht="14.25" customHeight="1" x14ac:dyDescent="0.25">
      <c r="A21" s="353" t="s">
        <v>53</v>
      </c>
      <c r="B21" s="354"/>
      <c r="C21" s="354"/>
      <c r="D21" s="354"/>
      <c r="E21" s="354"/>
      <c r="F21" s="355"/>
      <c r="G21" s="143">
        <f>G20+G19+G18+G17+G13+G12+G11+G10+G9</f>
        <v>55000</v>
      </c>
      <c r="H21" s="41"/>
      <c r="I21" s="11"/>
      <c r="J21" s="11"/>
      <c r="K21" s="17"/>
      <c r="L21" s="17"/>
      <c r="M21" s="17"/>
      <c r="N21" s="10"/>
    </row>
    <row r="22" spans="1:15" s="15" customFormat="1" ht="12.75" customHeight="1" x14ac:dyDescent="0.25">
      <c r="A22" s="371" t="s">
        <v>519</v>
      </c>
      <c r="B22" s="371"/>
      <c r="C22" s="371"/>
      <c r="D22" s="371"/>
      <c r="E22" s="371"/>
      <c r="F22" s="371"/>
      <c r="G22" s="189">
        <f>G21</f>
        <v>55000</v>
      </c>
      <c r="H22" s="41"/>
      <c r="I22" s="185"/>
      <c r="J22" s="11"/>
      <c r="K22" s="17"/>
      <c r="L22" s="186"/>
      <c r="M22" s="9"/>
      <c r="N22" s="46"/>
    </row>
    <row r="23" spans="1:15" s="45" customFormat="1" ht="15.75" customHeight="1" thickBot="1" x14ac:dyDescent="0.3">
      <c r="A23" s="38"/>
      <c r="B23" s="39"/>
      <c r="C23" s="42"/>
      <c r="D23" s="43"/>
      <c r="E23" s="44"/>
      <c r="F23" s="10"/>
      <c r="G23" s="40"/>
      <c r="H23" s="41"/>
      <c r="I23" s="11"/>
      <c r="J23" s="11"/>
      <c r="K23" s="17"/>
      <c r="L23" s="17"/>
      <c r="M23" s="17"/>
      <c r="N23" s="10"/>
    </row>
    <row r="24" spans="1:15" s="45" customFormat="1" ht="27.75" customHeight="1" thickBot="1" x14ac:dyDescent="0.3">
      <c r="A24" s="48"/>
      <c r="B24" s="155" t="s">
        <v>183</v>
      </c>
      <c r="C24" s="159" t="s">
        <v>184</v>
      </c>
      <c r="D24" s="325" t="s">
        <v>105</v>
      </c>
      <c r="E24" s="326"/>
      <c r="F24" s="163" t="s">
        <v>194</v>
      </c>
      <c r="G24" s="164" t="s">
        <v>27</v>
      </c>
      <c r="H24" s="165" t="s">
        <v>110</v>
      </c>
      <c r="I24" s="170" t="s">
        <v>195</v>
      </c>
      <c r="J24" s="166" t="s">
        <v>196</v>
      </c>
      <c r="K24" s="167" t="s">
        <v>197</v>
      </c>
      <c r="L24" s="17"/>
      <c r="M24" s="17"/>
      <c r="N24" s="59"/>
      <c r="O24" s="10"/>
    </row>
    <row r="25" spans="1:15" s="45" customFormat="1" ht="14.25" customHeight="1" thickBot="1" x14ac:dyDescent="0.3">
      <c r="A25" s="48"/>
      <c r="B25" s="168"/>
      <c r="C25" s="160"/>
      <c r="D25" s="168"/>
      <c r="E25" s="160"/>
      <c r="F25" s="168"/>
      <c r="G25" s="168"/>
      <c r="H25" s="169"/>
      <c r="I25" s="161"/>
      <c r="J25" s="162"/>
      <c r="K25" s="162"/>
      <c r="L25" s="11"/>
      <c r="M25" s="17"/>
      <c r="N25" s="17"/>
      <c r="O25" s="10"/>
    </row>
    <row r="26" spans="1:15" s="45" customFormat="1" ht="24.75" customHeight="1" thickBot="1" x14ac:dyDescent="0.3">
      <c r="A26" s="48"/>
      <c r="B26" s="155" t="s">
        <v>29</v>
      </c>
      <c r="C26" s="156" t="s">
        <v>30</v>
      </c>
      <c r="D26" s="157" t="s">
        <v>31</v>
      </c>
      <c r="E26" s="158" t="s">
        <v>32</v>
      </c>
      <c r="F26" s="168"/>
      <c r="G26" s="168"/>
      <c r="H26" s="169"/>
      <c r="I26" s="161"/>
      <c r="J26" s="162"/>
      <c r="K26" s="162"/>
      <c r="L26" s="11"/>
      <c r="M26" s="17"/>
      <c r="N26" s="17"/>
      <c r="O26" s="10"/>
    </row>
    <row r="27" spans="1:15" s="15" customFormat="1" ht="13.5" customHeight="1" x14ac:dyDescent="0.25">
      <c r="A27" s="5"/>
      <c r="B27" s="13"/>
      <c r="C27" s="17"/>
      <c r="D27" s="17"/>
      <c r="E27" s="18"/>
      <c r="F27" s="6"/>
      <c r="G27" s="7"/>
      <c r="H27" s="5"/>
      <c r="I27" s="5"/>
      <c r="J27" s="5"/>
      <c r="K27" s="5"/>
      <c r="L27" s="5"/>
      <c r="M27" s="5"/>
      <c r="N27" s="5"/>
    </row>
    <row r="28" spans="1:15" s="15" customFormat="1" x14ac:dyDescent="0.25">
      <c r="B28" s="19"/>
      <c r="G28" s="20"/>
      <c r="H28" s="3"/>
      <c r="I28" s="3"/>
      <c r="J28" s="3"/>
      <c r="K28" s="3"/>
      <c r="L28" s="3"/>
      <c r="M28" s="22"/>
      <c r="N28" s="3"/>
    </row>
    <row r="29" spans="1:15" s="15" customFormat="1" x14ac:dyDescent="0.25">
      <c r="B29" s="19"/>
      <c r="G29" s="20"/>
      <c r="H29" s="3"/>
      <c r="I29" s="3"/>
      <c r="J29" s="3"/>
      <c r="K29" s="3"/>
      <c r="L29" s="3"/>
      <c r="M29" s="3"/>
      <c r="N29" s="3"/>
    </row>
    <row r="30" spans="1:15" s="15" customFormat="1" x14ac:dyDescent="0.25">
      <c r="B30" s="19"/>
      <c r="G30" s="20"/>
      <c r="H30" s="3"/>
      <c r="I30" s="3"/>
      <c r="J30" s="3"/>
      <c r="K30" s="3"/>
      <c r="L30" s="3"/>
      <c r="M30" s="3"/>
      <c r="N30" s="3"/>
    </row>
  </sheetData>
  <mergeCells count="49">
    <mergeCell ref="M18:M20"/>
    <mergeCell ref="N18:N20"/>
    <mergeCell ref="M13:M15"/>
    <mergeCell ref="L13:L15"/>
    <mergeCell ref="N13:N15"/>
    <mergeCell ref="M16:M17"/>
    <mergeCell ref="N16:N17"/>
    <mergeCell ref="M9:M11"/>
    <mergeCell ref="N9:N11"/>
    <mergeCell ref="A13:A15"/>
    <mergeCell ref="A16:A17"/>
    <mergeCell ref="I16:I17"/>
    <mergeCell ref="J16:J17"/>
    <mergeCell ref="L16:L17"/>
    <mergeCell ref="G13:G15"/>
    <mergeCell ref="J13:J15"/>
    <mergeCell ref="I13:I15"/>
    <mergeCell ref="L9:L11"/>
    <mergeCell ref="I9:I11"/>
    <mergeCell ref="A9:A12"/>
    <mergeCell ref="B9:B12"/>
    <mergeCell ref="C9:C12"/>
    <mergeCell ref="D9:D12"/>
    <mergeCell ref="D24:E24"/>
    <mergeCell ref="N7:N8"/>
    <mergeCell ref="A1:N1"/>
    <mergeCell ref="A2:N2"/>
    <mergeCell ref="A3:N3"/>
    <mergeCell ref="A4:N4"/>
    <mergeCell ref="A5:N5"/>
    <mergeCell ref="A6:N6"/>
    <mergeCell ref="A7:A8"/>
    <mergeCell ref="B7:B8"/>
    <mergeCell ref="K7:K8"/>
    <mergeCell ref="M7:M8"/>
    <mergeCell ref="C7:J7"/>
    <mergeCell ref="L7:L8"/>
    <mergeCell ref="A22:F22"/>
    <mergeCell ref="J9:J11"/>
    <mergeCell ref="I18:I20"/>
    <mergeCell ref="J18:J20"/>
    <mergeCell ref="A21:F21"/>
    <mergeCell ref="C13:C15"/>
    <mergeCell ref="C16:C17"/>
    <mergeCell ref="B16:B17"/>
    <mergeCell ref="B13:B15"/>
    <mergeCell ref="C18:C20"/>
    <mergeCell ref="B18:B20"/>
    <mergeCell ref="A18:A20"/>
  </mergeCells>
  <conditionalFormatting sqref="I9:I13">
    <cfRule type="expression" dxfId="128" priority="36" stopIfTrue="1">
      <formula>$I9="Departamento de Jurídica"</formula>
    </cfRule>
    <cfRule type="expression" dxfId="127" priority="37">
      <formula>$I9="Departamento de Relaciones Públicas"</formula>
    </cfRule>
    <cfRule type="expression" dxfId="126" priority="38">
      <formula>$I9="Departamento de Planificación"</formula>
    </cfRule>
    <cfRule type="expression" dxfId="125" priority="39">
      <formula>$I9="Subdirector de Contabilidad"</formula>
    </cfRule>
    <cfRule type="expression" dxfId="124" priority="40">
      <formula>$I9="Subdirector Administrativo"</formula>
    </cfRule>
    <cfRule type="expression" dxfId="123" priority="41">
      <formula>$I9="Subdirector Académico"</formula>
    </cfRule>
    <cfRule type="expression" dxfId="122" priority="42">
      <formula>$I9="Subdirector de Investigación, Extensión y Educación Continua"</formula>
    </cfRule>
    <cfRule type="expression" dxfId="121" priority="43">
      <formula>$I9="Director"</formula>
    </cfRule>
  </conditionalFormatting>
  <conditionalFormatting sqref="L9:L13 L16">
    <cfRule type="expression" dxfId="120" priority="33">
      <formula>$L9="BAJO"</formula>
    </cfRule>
    <cfRule type="expression" dxfId="119" priority="34">
      <formula>$L9="MEDIO"</formula>
    </cfRule>
    <cfRule type="expression" dxfId="118" priority="35">
      <formula>$L9="ALTO"</formula>
    </cfRule>
  </conditionalFormatting>
  <conditionalFormatting sqref="L18:L20">
    <cfRule type="expression" dxfId="117" priority="20">
      <formula>$L18="BAJO"</formula>
    </cfRule>
    <cfRule type="expression" dxfId="116" priority="21">
      <formula>$L18="MEDIO"</formula>
    </cfRule>
    <cfRule type="expression" dxfId="115" priority="22">
      <formula>$L18="ALTO"</formula>
    </cfRule>
  </conditionalFormatting>
  <conditionalFormatting sqref="I16 I18">
    <cfRule type="expression" dxfId="114" priority="1" stopIfTrue="1">
      <formula>$I16="Departamento de Jurídica"</formula>
    </cfRule>
    <cfRule type="expression" dxfId="113" priority="2">
      <formula>$I16="Departamento de Relaciones Públicas"</formula>
    </cfRule>
    <cfRule type="expression" dxfId="112" priority="3">
      <formula>$I16="Departamento de Planificación"</formula>
    </cfRule>
    <cfRule type="expression" dxfId="111" priority="4">
      <formula>$I16="Subdirector de Contabilidad"</formula>
    </cfRule>
    <cfRule type="expression" dxfId="110" priority="5">
      <formula>$I16="Subdirector Administrativo"</formula>
    </cfRule>
    <cfRule type="expression" dxfId="109" priority="6">
      <formula>$I16="Subdirector Académico"</formula>
    </cfRule>
    <cfRule type="expression" dxfId="108" priority="7">
      <formula>$I16="Subdirector de Investigación, Extensión y Educación Continua"</formula>
    </cfRule>
    <cfRule type="expression" dxfId="107" priority="8">
      <formula>$I16="Director"</formula>
    </cfRule>
  </conditionalFormatting>
  <printOptions horizontalCentered="1"/>
  <pageMargins left="1" right="1" top="1" bottom="1" header="0.5" footer="0.5"/>
  <pageSetup scale="49" orientation="landscape" r:id="rId1"/>
  <rowBreaks count="1" manualBreakCount="1">
    <brk id="17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3FE0FACE-AE0F-49AA-A49A-DCF77BC1E2AF}">
            <xm:f>'EJE 1 GESTIÓN INSTITUCIONAL'!$E1048531="Dirección"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D24 F24:K24</xm:sqref>
        </x14:conditionalFormatting>
        <x14:conditionalFormatting xmlns:xm="http://schemas.microsoft.com/office/excel/2006/main">
          <x14:cfRule type="expression" priority="17" id="{DCA2E7D5-2A02-4C41-8177-0F27248DA0E8}">
            <xm:f>'EJE 4  VINCULACIÓN CON EL MEDIO'!$L21="BAJO"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18" id="{D2719ECF-FCAF-4EDB-8743-0B440E25B329}">
            <xm:f>'EJE 4  VINCULACIÓN CON EL MEDIO'!$L21="MEDIO"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C9DC961B-4267-4869-B19C-805971BA0D77}">
            <xm:f>'EJE 4  VINCULACIÓN CON EL MEDIO'!$L21="ALTO"</xm:f>
            <x14:dxf>
              <fill>
                <patternFill>
                  <bgColor rgb="FFFF000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expression" priority="9" stopIfTrue="1" id="{62558799-9176-45F0-9003-79A0DF033810}">
            <xm:f>'EJE 4  VINCULACIÓN CON EL MEDIO'!$I21="Departamento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0" id="{E23F9114-0255-40BC-8FCC-26EE6D122AAF}">
            <xm:f>'EJE 4  VINCULACIÓN CON EL MEDIO'!$I21="Departamento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1" id="{589BBBAF-08C0-4B5D-A891-B5F9E38310C8}">
            <xm:f>'EJE 4  VINCULACIÓN CON EL MEDIO'!$I21="Departamento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2" id="{54AB098F-77B6-43A9-A09B-D0A2859B2206}">
            <xm:f>'EJE 4  VINCULACIÓN CON EL MEDIO'!$I21="Subdirector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13" id="{AF38A008-CAC4-4C6F-AD52-4D6FE5E48C02}">
            <xm:f>'EJE 4  VINCULACIÓN CON EL MEDIO'!$I21="Subdirector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4" id="{37DA5669-A839-4E69-B6AC-D6D10144D47D}">
            <xm:f>'EJE 4  VINCULACIÓN CON EL MEDIO'!$I21="Subdirector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5" id="{5C4F6566-7456-46A4-9D0F-524BA635550E}">
            <xm:f>'EJE 4  VINCULACIÓN CON EL MEDIO'!$I21="Subdirector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6" id="{05980FD8-BC25-41FF-A80B-D4F8B52BFD6E}">
            <xm:f>'EJE 4  VINCULACIÓN CON EL MEDIO'!$I21="Director"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topLeftCell="A40" zoomScale="90" zoomScaleNormal="112" zoomScaleSheetLayoutView="90" workbookViewId="0">
      <selection activeCell="F44" sqref="F44"/>
    </sheetView>
  </sheetViews>
  <sheetFormatPr baseColWidth="10" defaultRowHeight="15" x14ac:dyDescent="0.25"/>
  <cols>
    <col min="1" max="1" width="6.42578125" customWidth="1"/>
    <col min="2" max="2" width="13.85546875" style="14" customWidth="1"/>
    <col min="3" max="3" width="18.85546875" customWidth="1"/>
    <col min="4" max="4" width="6" customWidth="1"/>
    <col min="5" max="5" width="23.140625" customWidth="1"/>
    <col min="6" max="6" width="17.5703125" customWidth="1"/>
    <col min="7" max="7" width="13.42578125" style="1" customWidth="1"/>
    <col min="8" max="8" width="12" style="2" customWidth="1"/>
    <col min="9" max="10" width="15.42578125" style="2" customWidth="1"/>
    <col min="11" max="11" width="15" style="2" customWidth="1"/>
    <col min="12" max="12" width="2.140625" style="2" customWidth="1"/>
    <col min="13" max="13" width="14.5703125" style="2" customWidth="1"/>
    <col min="14" max="14" width="17.28515625" style="2" customWidth="1"/>
  </cols>
  <sheetData>
    <row r="1" spans="1:15" ht="129.75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7.25" customHeight="1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2.7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40" t="s">
        <v>40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5" s="15" customFormat="1" x14ac:dyDescent="0.25">
      <c r="A5" s="356" t="s">
        <v>163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5" s="15" customFormat="1" x14ac:dyDescent="0.25">
      <c r="A6" s="340" t="s">
        <v>176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6.25" customHeight="1" x14ac:dyDescent="0.25">
      <c r="A7" s="287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198</v>
      </c>
      <c r="M7" s="284" t="s">
        <v>2</v>
      </c>
      <c r="N7" s="284" t="s">
        <v>3</v>
      </c>
    </row>
    <row r="8" spans="1:15" s="15" customFormat="1" ht="51" customHeight="1" x14ac:dyDescent="0.25">
      <c r="A8" s="287"/>
      <c r="B8" s="284"/>
      <c r="C8" s="57" t="s">
        <v>36</v>
      </c>
      <c r="D8" s="57" t="s">
        <v>43</v>
      </c>
      <c r="E8" s="57" t="s">
        <v>37</v>
      </c>
      <c r="F8" s="57" t="s">
        <v>5</v>
      </c>
      <c r="G8" s="47" t="s">
        <v>6</v>
      </c>
      <c r="H8" s="57" t="s">
        <v>7</v>
      </c>
      <c r="I8" s="57" t="s">
        <v>8</v>
      </c>
      <c r="J8" s="62" t="s">
        <v>188</v>
      </c>
      <c r="K8" s="284"/>
      <c r="L8" s="288"/>
      <c r="M8" s="284"/>
      <c r="N8" s="284"/>
    </row>
    <row r="9" spans="1:15" s="15" customFormat="1" ht="116.25" customHeight="1" x14ac:dyDescent="0.25">
      <c r="A9" s="294"/>
      <c r="B9" s="271"/>
      <c r="C9" s="292" t="s">
        <v>293</v>
      </c>
      <c r="D9" s="96">
        <v>1</v>
      </c>
      <c r="E9" s="54" t="s">
        <v>522</v>
      </c>
      <c r="F9" s="55"/>
      <c r="G9" s="309">
        <v>0</v>
      </c>
      <c r="H9" s="271" t="s">
        <v>375</v>
      </c>
      <c r="I9" s="304" t="s">
        <v>27</v>
      </c>
      <c r="J9" s="304" t="s">
        <v>525</v>
      </c>
      <c r="K9" s="292" t="s">
        <v>524</v>
      </c>
      <c r="L9" s="301" t="s">
        <v>252</v>
      </c>
      <c r="M9" s="292" t="s">
        <v>526</v>
      </c>
      <c r="N9" s="271" t="s">
        <v>527</v>
      </c>
    </row>
    <row r="10" spans="1:15" s="15" customFormat="1" ht="76.5" customHeight="1" x14ac:dyDescent="0.25">
      <c r="A10" s="300"/>
      <c r="B10" s="272"/>
      <c r="C10" s="293"/>
      <c r="D10" s="96">
        <v>1</v>
      </c>
      <c r="E10" s="54" t="s">
        <v>523</v>
      </c>
      <c r="F10" s="174"/>
      <c r="G10" s="309"/>
      <c r="H10" s="272"/>
      <c r="I10" s="306"/>
      <c r="J10" s="306"/>
      <c r="K10" s="293"/>
      <c r="L10" s="302"/>
      <c r="M10" s="293"/>
      <c r="N10" s="272"/>
    </row>
    <row r="11" spans="1:15" s="15" customFormat="1" ht="60.75" customHeight="1" x14ac:dyDescent="0.25">
      <c r="A11" s="294"/>
      <c r="B11" s="277"/>
      <c r="C11" s="292" t="s">
        <v>528</v>
      </c>
      <c r="D11" s="96">
        <v>1</v>
      </c>
      <c r="E11" s="192" t="s">
        <v>540</v>
      </c>
      <c r="F11" s="173" t="s">
        <v>529</v>
      </c>
      <c r="G11" s="290">
        <v>0</v>
      </c>
      <c r="H11" s="360" t="s">
        <v>375</v>
      </c>
      <c r="I11" s="304" t="s">
        <v>27</v>
      </c>
      <c r="J11" s="304" t="s">
        <v>543</v>
      </c>
      <c r="K11" s="292" t="s">
        <v>544</v>
      </c>
      <c r="L11" s="301" t="s">
        <v>201</v>
      </c>
      <c r="M11" s="292" t="s">
        <v>431</v>
      </c>
      <c r="N11" s="271" t="s">
        <v>542</v>
      </c>
    </row>
    <row r="12" spans="1:15" s="15" customFormat="1" ht="67.5" customHeight="1" x14ac:dyDescent="0.25">
      <c r="A12" s="295"/>
      <c r="B12" s="277"/>
      <c r="C12" s="307"/>
      <c r="D12" s="96">
        <v>1</v>
      </c>
      <c r="E12" s="54" t="s">
        <v>541</v>
      </c>
      <c r="F12" s="174" t="s">
        <v>529</v>
      </c>
      <c r="G12" s="291"/>
      <c r="H12" s="361"/>
      <c r="I12" s="305"/>
      <c r="J12" s="305"/>
      <c r="K12" s="307"/>
      <c r="L12" s="303"/>
      <c r="M12" s="307"/>
      <c r="N12" s="276"/>
    </row>
    <row r="13" spans="1:15" s="15" customFormat="1" ht="37.5" customHeight="1" x14ac:dyDescent="0.25">
      <c r="A13" s="295"/>
      <c r="B13" s="277"/>
      <c r="C13" s="307"/>
      <c r="D13" s="331">
        <v>1</v>
      </c>
      <c r="E13" s="381" t="s">
        <v>530</v>
      </c>
      <c r="F13" s="183" t="s">
        <v>531</v>
      </c>
      <c r="G13" s="291"/>
      <c r="H13" s="361"/>
      <c r="I13" s="305"/>
      <c r="J13" s="305"/>
      <c r="K13" s="307"/>
      <c r="L13" s="303"/>
      <c r="M13" s="307"/>
      <c r="N13" s="276"/>
    </row>
    <row r="14" spans="1:15" s="15" customFormat="1" ht="39" customHeight="1" x14ac:dyDescent="0.25">
      <c r="A14" s="295"/>
      <c r="B14" s="277"/>
      <c r="C14" s="307"/>
      <c r="D14" s="307"/>
      <c r="E14" s="381"/>
      <c r="F14" s="183" t="s">
        <v>532</v>
      </c>
      <c r="G14" s="291"/>
      <c r="H14" s="361"/>
      <c r="I14" s="305"/>
      <c r="J14" s="305"/>
      <c r="K14" s="307"/>
      <c r="L14" s="303"/>
      <c r="M14" s="307"/>
      <c r="N14" s="276"/>
    </row>
    <row r="15" spans="1:15" s="15" customFormat="1" ht="21.75" customHeight="1" x14ac:dyDescent="0.25">
      <c r="A15" s="295"/>
      <c r="B15" s="277"/>
      <c r="C15" s="307"/>
      <c r="D15" s="307"/>
      <c r="E15" s="381"/>
      <c r="F15" s="183" t="s">
        <v>533</v>
      </c>
      <c r="G15" s="291"/>
      <c r="H15" s="361"/>
      <c r="I15" s="305"/>
      <c r="J15" s="305"/>
      <c r="K15" s="307"/>
      <c r="L15" s="303"/>
      <c r="M15" s="307"/>
      <c r="N15" s="276"/>
    </row>
    <row r="16" spans="1:15" s="15" customFormat="1" ht="33.75" customHeight="1" x14ac:dyDescent="0.25">
      <c r="A16" s="295"/>
      <c r="B16" s="277"/>
      <c r="C16" s="307"/>
      <c r="D16" s="307"/>
      <c r="E16" s="381"/>
      <c r="F16" s="183" t="s">
        <v>534</v>
      </c>
      <c r="G16" s="291"/>
      <c r="H16" s="361"/>
      <c r="I16" s="305"/>
      <c r="J16" s="305"/>
      <c r="K16" s="307"/>
      <c r="L16" s="303"/>
      <c r="M16" s="307"/>
      <c r="N16" s="276"/>
    </row>
    <row r="17" spans="1:14" s="15" customFormat="1" ht="34.5" customHeight="1" x14ac:dyDescent="0.25">
      <c r="A17" s="295"/>
      <c r="B17" s="277"/>
      <c r="C17" s="307"/>
      <c r="D17" s="307"/>
      <c r="E17" s="381"/>
      <c r="F17" s="183" t="s">
        <v>535</v>
      </c>
      <c r="G17" s="291"/>
      <c r="H17" s="361"/>
      <c r="I17" s="305"/>
      <c r="J17" s="305"/>
      <c r="K17" s="307"/>
      <c r="L17" s="303"/>
      <c r="M17" s="307"/>
      <c r="N17" s="276"/>
    </row>
    <row r="18" spans="1:14" s="15" customFormat="1" ht="39.75" customHeight="1" x14ac:dyDescent="0.25">
      <c r="A18" s="295"/>
      <c r="B18" s="277"/>
      <c r="C18" s="307"/>
      <c r="D18" s="307"/>
      <c r="E18" s="381"/>
      <c r="F18" s="183" t="s">
        <v>536</v>
      </c>
      <c r="G18" s="291"/>
      <c r="H18" s="361"/>
      <c r="I18" s="305"/>
      <c r="J18" s="305"/>
      <c r="K18" s="307"/>
      <c r="L18" s="303"/>
      <c r="M18" s="307"/>
      <c r="N18" s="276"/>
    </row>
    <row r="19" spans="1:14" s="15" customFormat="1" ht="32.25" customHeight="1" x14ac:dyDescent="0.25">
      <c r="A19" s="295"/>
      <c r="B19" s="277"/>
      <c r="C19" s="307"/>
      <c r="D19" s="307"/>
      <c r="E19" s="381"/>
      <c r="F19" s="183" t="s">
        <v>537</v>
      </c>
      <c r="G19" s="291"/>
      <c r="H19" s="361"/>
      <c r="I19" s="305"/>
      <c r="J19" s="305"/>
      <c r="K19" s="307"/>
      <c r="L19" s="303"/>
      <c r="M19" s="307"/>
      <c r="N19" s="276"/>
    </row>
    <row r="20" spans="1:14" s="15" customFormat="1" ht="28.5" customHeight="1" x14ac:dyDescent="0.25">
      <c r="A20" s="295"/>
      <c r="B20" s="277"/>
      <c r="C20" s="307"/>
      <c r="D20" s="307"/>
      <c r="E20" s="381"/>
      <c r="F20" s="183" t="s">
        <v>678</v>
      </c>
      <c r="G20" s="291"/>
      <c r="H20" s="361"/>
      <c r="I20" s="305"/>
      <c r="J20" s="305"/>
      <c r="K20" s="307"/>
      <c r="L20" s="303"/>
      <c r="M20" s="307"/>
      <c r="N20" s="276"/>
    </row>
    <row r="21" spans="1:14" s="15" customFormat="1" ht="56.25" customHeight="1" x14ac:dyDescent="0.25">
      <c r="A21" s="295"/>
      <c r="B21" s="277"/>
      <c r="C21" s="307"/>
      <c r="D21" s="307"/>
      <c r="E21" s="381"/>
      <c r="F21" s="183" t="s">
        <v>538</v>
      </c>
      <c r="G21" s="291"/>
      <c r="H21" s="361"/>
      <c r="I21" s="305"/>
      <c r="J21" s="305"/>
      <c r="K21" s="307"/>
      <c r="L21" s="303"/>
      <c r="M21" s="307"/>
      <c r="N21" s="276"/>
    </row>
    <row r="22" spans="1:14" s="15" customFormat="1" ht="34.5" customHeight="1" x14ac:dyDescent="0.25">
      <c r="A22" s="300"/>
      <c r="B22" s="277"/>
      <c r="C22" s="293"/>
      <c r="D22" s="293"/>
      <c r="E22" s="381"/>
      <c r="F22" s="183" t="s">
        <v>539</v>
      </c>
      <c r="G22" s="308"/>
      <c r="H22" s="362"/>
      <c r="I22" s="306"/>
      <c r="J22" s="306"/>
      <c r="K22" s="293"/>
      <c r="L22" s="302"/>
      <c r="M22" s="293"/>
      <c r="N22" s="272"/>
    </row>
    <row r="23" spans="1:14" s="15" customFormat="1" ht="97.5" customHeight="1" x14ac:dyDescent="0.25">
      <c r="A23" s="294"/>
      <c r="B23" s="271"/>
      <c r="C23" s="292" t="s">
        <v>547</v>
      </c>
      <c r="D23" s="96">
        <v>1</v>
      </c>
      <c r="E23" s="192" t="s">
        <v>545</v>
      </c>
      <c r="F23" s="181" t="s">
        <v>546</v>
      </c>
      <c r="G23" s="142">
        <v>0</v>
      </c>
      <c r="H23" s="29" t="s">
        <v>641</v>
      </c>
      <c r="I23" s="304" t="s">
        <v>27</v>
      </c>
      <c r="J23" s="304" t="s">
        <v>402</v>
      </c>
      <c r="K23" s="219" t="s">
        <v>642</v>
      </c>
      <c r="L23" s="301" t="s">
        <v>201</v>
      </c>
      <c r="M23" s="69" t="s">
        <v>33</v>
      </c>
      <c r="N23" s="55" t="s">
        <v>12</v>
      </c>
    </row>
    <row r="24" spans="1:14" s="15" customFormat="1" ht="76.5" customHeight="1" x14ac:dyDescent="0.25">
      <c r="A24" s="295"/>
      <c r="B24" s="276"/>
      <c r="C24" s="307"/>
      <c r="D24" s="96">
        <v>1</v>
      </c>
      <c r="E24" s="190" t="s">
        <v>548</v>
      </c>
      <c r="F24" s="183" t="s">
        <v>549</v>
      </c>
      <c r="G24" s="142">
        <v>0</v>
      </c>
      <c r="H24" s="29" t="s">
        <v>641</v>
      </c>
      <c r="I24" s="305"/>
      <c r="J24" s="305"/>
      <c r="K24" s="219" t="s">
        <v>642</v>
      </c>
      <c r="L24" s="303"/>
      <c r="M24" s="292" t="s">
        <v>431</v>
      </c>
      <c r="N24" s="271" t="s">
        <v>542</v>
      </c>
    </row>
    <row r="25" spans="1:14" s="15" customFormat="1" ht="97.5" customHeight="1" x14ac:dyDescent="0.25">
      <c r="A25" s="295"/>
      <c r="B25" s="276"/>
      <c r="C25" s="307"/>
      <c r="D25" s="96">
        <v>1</v>
      </c>
      <c r="E25" s="190" t="s">
        <v>550</v>
      </c>
      <c r="F25" s="183" t="s">
        <v>551</v>
      </c>
      <c r="G25" s="142">
        <v>0</v>
      </c>
      <c r="H25" s="36" t="s">
        <v>375</v>
      </c>
      <c r="I25" s="305"/>
      <c r="J25" s="305"/>
      <c r="K25" s="219" t="s">
        <v>642</v>
      </c>
      <c r="L25" s="303"/>
      <c r="M25" s="307"/>
      <c r="N25" s="276"/>
    </row>
    <row r="26" spans="1:14" s="15" customFormat="1" ht="65.25" customHeight="1" x14ac:dyDescent="0.25">
      <c r="A26" s="300"/>
      <c r="B26" s="272"/>
      <c r="C26" s="293"/>
      <c r="D26" s="96">
        <v>1</v>
      </c>
      <c r="E26" s="190" t="s">
        <v>552</v>
      </c>
      <c r="F26" s="183" t="s">
        <v>553</v>
      </c>
      <c r="G26" s="235">
        <v>0</v>
      </c>
      <c r="H26" s="36" t="s">
        <v>679</v>
      </c>
      <c r="I26" s="306"/>
      <c r="J26" s="306"/>
      <c r="K26" s="219" t="s">
        <v>642</v>
      </c>
      <c r="L26" s="302"/>
      <c r="M26" s="293"/>
      <c r="N26" s="272"/>
    </row>
    <row r="27" spans="1:14" s="15" customFormat="1" ht="61.5" customHeight="1" x14ac:dyDescent="0.25">
      <c r="A27" s="278"/>
      <c r="B27" s="277"/>
      <c r="C27" s="280" t="s">
        <v>554</v>
      </c>
      <c r="D27" s="96">
        <v>1</v>
      </c>
      <c r="E27" s="224" t="s">
        <v>557</v>
      </c>
      <c r="F27" s="220" t="s">
        <v>555</v>
      </c>
      <c r="G27" s="309">
        <v>12207994.74</v>
      </c>
      <c r="H27" s="220" t="s">
        <v>643</v>
      </c>
      <c r="I27" s="279" t="s">
        <v>27</v>
      </c>
      <c r="J27" s="279" t="s">
        <v>645</v>
      </c>
      <c r="K27" s="219" t="s">
        <v>646</v>
      </c>
      <c r="L27" s="273" t="s">
        <v>200</v>
      </c>
      <c r="M27" s="280" t="s">
        <v>431</v>
      </c>
      <c r="N27" s="277" t="s">
        <v>542</v>
      </c>
    </row>
    <row r="28" spans="1:14" s="15" customFormat="1" ht="60.75" customHeight="1" x14ac:dyDescent="0.25">
      <c r="A28" s="278"/>
      <c r="B28" s="277"/>
      <c r="C28" s="280"/>
      <c r="D28" s="96">
        <v>1</v>
      </c>
      <c r="E28" s="224" t="s">
        <v>558</v>
      </c>
      <c r="F28" s="220" t="s">
        <v>556</v>
      </c>
      <c r="G28" s="309"/>
      <c r="H28" s="220" t="s">
        <v>644</v>
      </c>
      <c r="I28" s="279"/>
      <c r="J28" s="279"/>
      <c r="K28" s="219" t="s">
        <v>646</v>
      </c>
      <c r="L28" s="273"/>
      <c r="M28" s="280"/>
      <c r="N28" s="277"/>
    </row>
    <row r="29" spans="1:14" s="15" customFormat="1" ht="51" customHeight="1" x14ac:dyDescent="0.25">
      <c r="A29" s="294"/>
      <c r="B29" s="271" t="s">
        <v>647</v>
      </c>
      <c r="C29" s="271" t="s">
        <v>647</v>
      </c>
      <c r="D29" s="96">
        <v>1</v>
      </c>
      <c r="E29" s="192" t="s">
        <v>559</v>
      </c>
      <c r="F29" s="218" t="s">
        <v>560</v>
      </c>
      <c r="G29" s="290">
        <v>0</v>
      </c>
      <c r="H29" s="276" t="s">
        <v>375</v>
      </c>
      <c r="I29" s="304" t="s">
        <v>27</v>
      </c>
      <c r="J29" s="304" t="s">
        <v>649</v>
      </c>
      <c r="K29" s="217" t="s">
        <v>650</v>
      </c>
      <c r="L29" s="301" t="s">
        <v>200</v>
      </c>
      <c r="M29" s="292" t="s">
        <v>431</v>
      </c>
      <c r="N29" s="271" t="s">
        <v>542</v>
      </c>
    </row>
    <row r="30" spans="1:14" s="15" customFormat="1" ht="77.25" customHeight="1" x14ac:dyDescent="0.25">
      <c r="A30" s="295"/>
      <c r="B30" s="276"/>
      <c r="C30" s="276"/>
      <c r="D30" s="96">
        <v>1</v>
      </c>
      <c r="E30" s="190" t="s">
        <v>561</v>
      </c>
      <c r="F30" s="183" t="s">
        <v>562</v>
      </c>
      <c r="G30" s="291"/>
      <c r="H30" s="276"/>
      <c r="I30" s="305"/>
      <c r="J30" s="305"/>
      <c r="K30" s="219" t="s">
        <v>651</v>
      </c>
      <c r="L30" s="303"/>
      <c r="M30" s="307"/>
      <c r="N30" s="276"/>
    </row>
    <row r="31" spans="1:14" s="15" customFormat="1" ht="64.5" customHeight="1" x14ac:dyDescent="0.25">
      <c r="A31" s="295"/>
      <c r="B31" s="276"/>
      <c r="C31" s="276"/>
      <c r="D31" s="96">
        <v>1</v>
      </c>
      <c r="E31" s="190" t="s">
        <v>563</v>
      </c>
      <c r="F31" s="183" t="s">
        <v>564</v>
      </c>
      <c r="G31" s="291"/>
      <c r="H31" s="276"/>
      <c r="I31" s="305"/>
      <c r="J31" s="305"/>
      <c r="K31" s="219" t="s">
        <v>652</v>
      </c>
      <c r="L31" s="303"/>
      <c r="M31" s="307"/>
      <c r="N31" s="276"/>
    </row>
    <row r="32" spans="1:14" s="15" customFormat="1" ht="90.75" customHeight="1" x14ac:dyDescent="0.25">
      <c r="A32" s="295"/>
      <c r="B32" s="276"/>
      <c r="C32" s="276"/>
      <c r="D32" s="96">
        <v>1</v>
      </c>
      <c r="E32" s="190" t="s">
        <v>565</v>
      </c>
      <c r="F32" s="183" t="s">
        <v>566</v>
      </c>
      <c r="G32" s="291"/>
      <c r="H32" s="276"/>
      <c r="I32" s="305"/>
      <c r="J32" s="305"/>
      <c r="K32" s="217" t="s">
        <v>653</v>
      </c>
      <c r="L32" s="303"/>
      <c r="M32" s="307"/>
      <c r="N32" s="276"/>
    </row>
    <row r="33" spans="1:15" s="15" customFormat="1" ht="65.25" customHeight="1" x14ac:dyDescent="0.25">
      <c r="A33" s="295"/>
      <c r="B33" s="276"/>
      <c r="C33" s="276"/>
      <c r="D33" s="233">
        <v>1</v>
      </c>
      <c r="E33" s="190" t="s">
        <v>567</v>
      </c>
      <c r="F33" s="183" t="s">
        <v>556</v>
      </c>
      <c r="G33" s="291"/>
      <c r="H33" s="276"/>
      <c r="I33" s="305"/>
      <c r="J33" s="305"/>
      <c r="K33" s="219" t="s">
        <v>654</v>
      </c>
      <c r="L33" s="303"/>
      <c r="M33" s="307"/>
      <c r="N33" s="276"/>
    </row>
    <row r="34" spans="1:15" s="15" customFormat="1" ht="54.75" customHeight="1" x14ac:dyDescent="0.25">
      <c r="A34" s="295"/>
      <c r="B34" s="276"/>
      <c r="C34" s="276"/>
      <c r="D34" s="96">
        <v>1</v>
      </c>
      <c r="E34" s="190" t="s">
        <v>568</v>
      </c>
      <c r="F34" s="183" t="s">
        <v>562</v>
      </c>
      <c r="G34" s="291"/>
      <c r="H34" s="276"/>
      <c r="I34" s="305"/>
      <c r="J34" s="305"/>
      <c r="K34" s="219" t="s">
        <v>655</v>
      </c>
      <c r="L34" s="303"/>
      <c r="M34" s="307"/>
      <c r="N34" s="276"/>
    </row>
    <row r="35" spans="1:15" s="15" customFormat="1" ht="35.25" customHeight="1" x14ac:dyDescent="0.25">
      <c r="A35" s="295"/>
      <c r="B35" s="276"/>
      <c r="C35" s="276"/>
      <c r="D35" s="8">
        <v>10</v>
      </c>
      <c r="E35" s="190" t="s">
        <v>569</v>
      </c>
      <c r="F35" s="183" t="s">
        <v>570</v>
      </c>
      <c r="G35" s="291"/>
      <c r="H35" s="276"/>
      <c r="I35" s="305"/>
      <c r="J35" s="305"/>
      <c r="K35" s="217" t="s">
        <v>656</v>
      </c>
      <c r="L35" s="303"/>
      <c r="M35" s="307"/>
      <c r="N35" s="276"/>
    </row>
    <row r="36" spans="1:15" s="15" customFormat="1" ht="46.5" customHeight="1" x14ac:dyDescent="0.25">
      <c r="A36" s="295"/>
      <c r="B36" s="276"/>
      <c r="C36" s="276"/>
      <c r="D36" s="8"/>
      <c r="E36" s="190" t="s">
        <v>571</v>
      </c>
      <c r="F36" s="183"/>
      <c r="G36" s="291"/>
      <c r="H36" s="276"/>
      <c r="I36" s="305"/>
      <c r="J36" s="305"/>
      <c r="K36" s="219" t="s">
        <v>657</v>
      </c>
      <c r="L36" s="303"/>
      <c r="M36" s="307"/>
      <c r="N36" s="276"/>
    </row>
    <row r="37" spans="1:15" s="15" customFormat="1" ht="63" customHeight="1" x14ac:dyDescent="0.25">
      <c r="A37" s="295"/>
      <c r="B37" s="276"/>
      <c r="C37" s="276"/>
      <c r="D37" s="96">
        <v>1</v>
      </c>
      <c r="E37" s="190" t="s">
        <v>572</v>
      </c>
      <c r="F37" s="183"/>
      <c r="G37" s="291"/>
      <c r="H37" s="276"/>
      <c r="I37" s="305"/>
      <c r="J37" s="305"/>
      <c r="K37" s="180" t="s">
        <v>658</v>
      </c>
      <c r="L37" s="303"/>
      <c r="M37" s="307"/>
      <c r="N37" s="276"/>
    </row>
    <row r="38" spans="1:15" s="15" customFormat="1" ht="48" customHeight="1" x14ac:dyDescent="0.25">
      <c r="A38" s="300"/>
      <c r="B38" s="272"/>
      <c r="C38" s="272"/>
      <c r="D38" s="96">
        <v>1</v>
      </c>
      <c r="E38" s="191" t="s">
        <v>573</v>
      </c>
      <c r="F38" s="183"/>
      <c r="G38" s="308"/>
      <c r="H38" s="272"/>
      <c r="I38" s="306"/>
      <c r="J38" s="306"/>
      <c r="K38" s="228" t="s">
        <v>659</v>
      </c>
      <c r="L38" s="302"/>
      <c r="M38" s="293"/>
      <c r="N38" s="272"/>
    </row>
    <row r="39" spans="1:15" s="15" customFormat="1" ht="48" customHeight="1" x14ac:dyDescent="0.25">
      <c r="A39" s="294"/>
      <c r="B39" s="271"/>
      <c r="C39" s="292" t="s">
        <v>648</v>
      </c>
      <c r="D39" s="96"/>
      <c r="E39" s="372" t="s">
        <v>683</v>
      </c>
      <c r="F39" s="227"/>
      <c r="G39" s="232"/>
      <c r="H39" s="226"/>
      <c r="I39" s="230"/>
      <c r="J39" s="230"/>
      <c r="K39" s="228"/>
      <c r="L39" s="231"/>
      <c r="M39" s="229"/>
      <c r="N39" s="226"/>
    </row>
    <row r="40" spans="1:15" s="15" customFormat="1" ht="68.25" customHeight="1" x14ac:dyDescent="0.25">
      <c r="A40" s="300"/>
      <c r="B40" s="272"/>
      <c r="C40" s="293"/>
      <c r="D40" s="8"/>
      <c r="E40" s="374"/>
      <c r="F40" s="183"/>
      <c r="G40" s="142"/>
      <c r="H40" s="36"/>
      <c r="I40" s="184"/>
      <c r="J40" s="37"/>
      <c r="K40" s="8"/>
      <c r="L40" s="113"/>
      <c r="M40" s="182"/>
      <c r="N40" s="183"/>
    </row>
    <row r="41" spans="1:15" s="15" customFormat="1" ht="39" customHeight="1" x14ac:dyDescent="0.25">
      <c r="A41" s="294"/>
      <c r="B41" s="271"/>
      <c r="C41" s="292" t="s">
        <v>574</v>
      </c>
      <c r="D41" s="292"/>
      <c r="E41" s="234" t="s">
        <v>661</v>
      </c>
      <c r="F41" s="227" t="s">
        <v>663</v>
      </c>
      <c r="G41" s="290">
        <v>0</v>
      </c>
      <c r="H41" s="271" t="s">
        <v>371</v>
      </c>
      <c r="I41" s="304" t="s">
        <v>27</v>
      </c>
      <c r="J41" s="304" t="s">
        <v>664</v>
      </c>
      <c r="K41" s="229" t="s">
        <v>665</v>
      </c>
      <c r="L41" s="273" t="s">
        <v>200</v>
      </c>
      <c r="M41" s="292" t="s">
        <v>667</v>
      </c>
      <c r="N41" s="271" t="s">
        <v>518</v>
      </c>
    </row>
    <row r="42" spans="1:15" s="15" customFormat="1" ht="46.5" customHeight="1" x14ac:dyDescent="0.25">
      <c r="A42" s="295"/>
      <c r="B42" s="276"/>
      <c r="C42" s="307"/>
      <c r="D42" s="307"/>
      <c r="E42" s="234" t="s">
        <v>662</v>
      </c>
      <c r="F42" s="227" t="s">
        <v>663</v>
      </c>
      <c r="G42" s="291"/>
      <c r="H42" s="276"/>
      <c r="I42" s="305"/>
      <c r="J42" s="305"/>
      <c r="K42" s="228" t="s">
        <v>665</v>
      </c>
      <c r="L42" s="273"/>
      <c r="M42" s="307"/>
      <c r="N42" s="276"/>
    </row>
    <row r="43" spans="1:15" s="15" customFormat="1" ht="43.5" customHeight="1" x14ac:dyDescent="0.25">
      <c r="A43" s="295"/>
      <c r="B43" s="276"/>
      <c r="C43" s="307"/>
      <c r="D43" s="307"/>
      <c r="E43" s="234" t="s">
        <v>660</v>
      </c>
      <c r="F43" s="227" t="s">
        <v>663</v>
      </c>
      <c r="G43" s="291"/>
      <c r="H43" s="276"/>
      <c r="I43" s="305"/>
      <c r="J43" s="305"/>
      <c r="K43" s="292" t="s">
        <v>665</v>
      </c>
      <c r="L43" s="273"/>
      <c r="M43" s="307"/>
      <c r="N43" s="276"/>
    </row>
    <row r="44" spans="1:15" s="15" customFormat="1" ht="39" customHeight="1" x14ac:dyDescent="0.25">
      <c r="A44" s="300"/>
      <c r="B44" s="272"/>
      <c r="C44" s="293"/>
      <c r="D44" s="293"/>
      <c r="E44" s="234" t="s">
        <v>666</v>
      </c>
      <c r="F44" s="227"/>
      <c r="G44" s="308"/>
      <c r="H44" s="272"/>
      <c r="I44" s="306"/>
      <c r="J44" s="306"/>
      <c r="K44" s="293"/>
      <c r="L44" s="273"/>
      <c r="M44" s="293"/>
      <c r="N44" s="272"/>
    </row>
    <row r="45" spans="1:15" s="45" customFormat="1" ht="14.25" customHeight="1" x14ac:dyDescent="0.25">
      <c r="A45" s="285" t="s">
        <v>53</v>
      </c>
      <c r="B45" s="285"/>
      <c r="C45" s="285"/>
      <c r="D45" s="285"/>
      <c r="E45" s="285"/>
      <c r="F45" s="285"/>
      <c r="G45" s="143">
        <f>G41+G40+G39+G29+G27+G26+G25+G24+G23+G11+G9</f>
        <v>12207994.74</v>
      </c>
      <c r="H45" s="41"/>
      <c r="I45" s="11"/>
      <c r="J45" s="11"/>
      <c r="K45" s="17"/>
      <c r="L45" s="17"/>
      <c r="M45" s="17"/>
      <c r="N45" s="10"/>
    </row>
    <row r="46" spans="1:15" s="15" customFormat="1" ht="12.75" customHeight="1" x14ac:dyDescent="0.25">
      <c r="A46" s="371" t="s">
        <v>519</v>
      </c>
      <c r="B46" s="371"/>
      <c r="C46" s="371"/>
      <c r="D46" s="371"/>
      <c r="E46" s="371"/>
      <c r="F46" s="371"/>
      <c r="G46" s="189">
        <f>G45</f>
        <v>12207994.74</v>
      </c>
      <c r="H46" s="41"/>
      <c r="I46" s="185"/>
      <c r="J46" s="11"/>
      <c r="K46" s="17"/>
      <c r="L46" s="186"/>
      <c r="M46" s="9"/>
      <c r="N46" s="46"/>
    </row>
    <row r="47" spans="1:15" s="45" customFormat="1" ht="15.75" customHeight="1" thickBot="1" x14ac:dyDescent="0.3">
      <c r="A47" s="38"/>
      <c r="B47" s="39"/>
      <c r="C47" s="42"/>
      <c r="D47" s="43"/>
      <c r="E47" s="44"/>
      <c r="F47" s="10"/>
      <c r="G47" s="40"/>
      <c r="H47" s="41"/>
      <c r="I47" s="11"/>
      <c r="J47" s="11"/>
      <c r="K47" s="17"/>
      <c r="L47" s="17"/>
      <c r="M47" s="17"/>
      <c r="N47" s="10"/>
    </row>
    <row r="48" spans="1:15" s="45" customFormat="1" ht="29.25" customHeight="1" thickBot="1" x14ac:dyDescent="0.3">
      <c r="A48" s="48"/>
      <c r="B48" s="155" t="s">
        <v>183</v>
      </c>
      <c r="C48" s="159" t="s">
        <v>184</v>
      </c>
      <c r="D48" s="325" t="s">
        <v>105</v>
      </c>
      <c r="E48" s="326"/>
      <c r="F48" s="163" t="s">
        <v>194</v>
      </c>
      <c r="G48" s="164" t="s">
        <v>27</v>
      </c>
      <c r="H48" s="165" t="s">
        <v>110</v>
      </c>
      <c r="I48" s="170" t="s">
        <v>195</v>
      </c>
      <c r="J48" s="166" t="s">
        <v>196</v>
      </c>
      <c r="K48" s="167" t="s">
        <v>197</v>
      </c>
      <c r="L48" s="17"/>
      <c r="M48" s="17"/>
      <c r="N48" s="59"/>
      <c r="O48" s="10"/>
    </row>
    <row r="49" spans="1:15" s="45" customFormat="1" ht="14.25" customHeight="1" thickBot="1" x14ac:dyDescent="0.3">
      <c r="A49" s="48"/>
      <c r="B49" s="168"/>
      <c r="C49" s="160"/>
      <c r="D49" s="168"/>
      <c r="E49" s="160"/>
      <c r="F49" s="168"/>
      <c r="G49" s="168"/>
      <c r="H49" s="169"/>
      <c r="I49" s="161"/>
      <c r="J49" s="162"/>
      <c r="K49" s="162"/>
      <c r="L49" s="11"/>
      <c r="M49" s="17"/>
      <c r="N49" s="17"/>
      <c r="O49" s="10"/>
    </row>
    <row r="50" spans="1:15" s="45" customFormat="1" ht="24" customHeight="1" thickBot="1" x14ac:dyDescent="0.3">
      <c r="A50" s="48"/>
      <c r="B50" s="155" t="s">
        <v>29</v>
      </c>
      <c r="C50" s="156" t="s">
        <v>30</v>
      </c>
      <c r="D50" s="157" t="s">
        <v>31</v>
      </c>
      <c r="E50" s="158" t="s">
        <v>32</v>
      </c>
      <c r="F50" s="168"/>
      <c r="G50" s="168"/>
      <c r="H50" s="169"/>
      <c r="I50" s="161"/>
      <c r="J50" s="162"/>
      <c r="K50" s="162"/>
      <c r="L50" s="11"/>
      <c r="M50" s="17"/>
      <c r="N50" s="17"/>
      <c r="O50" s="10"/>
    </row>
    <row r="51" spans="1:15" s="15" customFormat="1" ht="13.5" customHeight="1" x14ac:dyDescent="0.25">
      <c r="A51" s="5"/>
      <c r="B51" s="13"/>
      <c r="C51" s="17"/>
      <c r="D51" s="17"/>
      <c r="E51" s="18"/>
      <c r="F51" s="6"/>
      <c r="G51" s="7"/>
      <c r="H51" s="5"/>
      <c r="I51" s="5"/>
      <c r="J51" s="5"/>
      <c r="K51" s="5"/>
      <c r="L51" s="5"/>
      <c r="M51" s="5"/>
      <c r="N51" s="5"/>
    </row>
    <row r="52" spans="1:15" s="15" customFormat="1" x14ac:dyDescent="0.25">
      <c r="B52" s="19"/>
      <c r="E52" s="18"/>
      <c r="G52" s="20"/>
      <c r="H52" s="3"/>
      <c r="I52" s="3"/>
      <c r="J52" s="3"/>
      <c r="K52" s="3"/>
      <c r="L52" s="3"/>
      <c r="M52" s="3"/>
      <c r="N52" s="3"/>
    </row>
    <row r="53" spans="1:15" s="15" customFormat="1" x14ac:dyDescent="0.25">
      <c r="B53" s="19"/>
      <c r="G53" s="20"/>
      <c r="H53" s="3"/>
      <c r="I53" s="3"/>
      <c r="J53" s="3"/>
      <c r="K53" s="3"/>
      <c r="L53" s="3"/>
      <c r="M53" s="3"/>
      <c r="N53" s="3"/>
    </row>
    <row r="54" spans="1:15" x14ac:dyDescent="0.25">
      <c r="E54" s="15"/>
    </row>
    <row r="55" spans="1:15" x14ac:dyDescent="0.25">
      <c r="E55" s="15"/>
    </row>
    <row r="56" spans="1:15" x14ac:dyDescent="0.25">
      <c r="E56" s="15"/>
    </row>
    <row r="57" spans="1:15" x14ac:dyDescent="0.25">
      <c r="E57" s="15"/>
    </row>
    <row r="58" spans="1:15" x14ac:dyDescent="0.25">
      <c r="E58" s="15"/>
    </row>
    <row r="59" spans="1:15" x14ac:dyDescent="0.25">
      <c r="E59" s="15"/>
    </row>
  </sheetData>
  <mergeCells count="83">
    <mergeCell ref="A23:A26"/>
    <mergeCell ref="J23:J26"/>
    <mergeCell ref="M24:M26"/>
    <mergeCell ref="N24:N26"/>
    <mergeCell ref="L23:L26"/>
    <mergeCell ref="C23:C26"/>
    <mergeCell ref="I23:I26"/>
    <mergeCell ref="H41:H44"/>
    <mergeCell ref="J29:J38"/>
    <mergeCell ref="I41:I44"/>
    <mergeCell ref="J41:J44"/>
    <mergeCell ref="B23:B26"/>
    <mergeCell ref="G27:G28"/>
    <mergeCell ref="I27:I28"/>
    <mergeCell ref="H29:H38"/>
    <mergeCell ref="I29:I38"/>
    <mergeCell ref="J27:J28"/>
    <mergeCell ref="C27:C28"/>
    <mergeCell ref="C29:C38"/>
    <mergeCell ref="A29:A38"/>
    <mergeCell ref="G29:G38"/>
    <mergeCell ref="D48:E48"/>
    <mergeCell ref="A45:F45"/>
    <mergeCell ref="A46:F46"/>
    <mergeCell ref="C39:C40"/>
    <mergeCell ref="B39:B40"/>
    <mergeCell ref="A39:A40"/>
    <mergeCell ref="C41:C44"/>
    <mergeCell ref="B41:B44"/>
    <mergeCell ref="A41:A44"/>
    <mergeCell ref="B29:B38"/>
    <mergeCell ref="D41:D44"/>
    <mergeCell ref="G41:G44"/>
    <mergeCell ref="E39:E40"/>
    <mergeCell ref="A27:A28"/>
    <mergeCell ref="B27:B28"/>
    <mergeCell ref="N7:N8"/>
    <mergeCell ref="A1:N1"/>
    <mergeCell ref="A2:N2"/>
    <mergeCell ref="A3:N3"/>
    <mergeCell ref="A7:A8"/>
    <mergeCell ref="B7:B8"/>
    <mergeCell ref="K7:K8"/>
    <mergeCell ref="M7:M8"/>
    <mergeCell ref="A4:N4"/>
    <mergeCell ref="A5:N5"/>
    <mergeCell ref="A6:N6"/>
    <mergeCell ref="C7:J7"/>
    <mergeCell ref="L7:L8"/>
    <mergeCell ref="K11:K22"/>
    <mergeCell ref="H9:H10"/>
    <mergeCell ref="G9:G10"/>
    <mergeCell ref="C9:C10"/>
    <mergeCell ref="L11:L22"/>
    <mergeCell ref="M11:M22"/>
    <mergeCell ref="L9:L10"/>
    <mergeCell ref="G11:G22"/>
    <mergeCell ref="H11:H22"/>
    <mergeCell ref="I11:I22"/>
    <mergeCell ref="J11:J22"/>
    <mergeCell ref="I9:I10"/>
    <mergeCell ref="J9:J10"/>
    <mergeCell ref="B9:B10"/>
    <mergeCell ref="A9:A10"/>
    <mergeCell ref="E13:E22"/>
    <mergeCell ref="D13:D22"/>
    <mergeCell ref="C11:C22"/>
    <mergeCell ref="B11:B22"/>
    <mergeCell ref="A11:A22"/>
    <mergeCell ref="N11:N22"/>
    <mergeCell ref="M41:M44"/>
    <mergeCell ref="N41:N44"/>
    <mergeCell ref="L41:L44"/>
    <mergeCell ref="K9:K10"/>
    <mergeCell ref="M9:M10"/>
    <mergeCell ref="N9:N10"/>
    <mergeCell ref="K43:K44"/>
    <mergeCell ref="L29:L38"/>
    <mergeCell ref="M29:M38"/>
    <mergeCell ref="N29:N38"/>
    <mergeCell ref="M27:M28"/>
    <mergeCell ref="N27:N28"/>
    <mergeCell ref="L27:L28"/>
  </mergeCells>
  <conditionalFormatting sqref="I9 I11 I23">
    <cfRule type="expression" dxfId="94" priority="105" stopIfTrue="1">
      <formula>$I9="Departamento de Jurídica"</formula>
    </cfRule>
    <cfRule type="expression" dxfId="93" priority="106">
      <formula>$I9="Departamento de Relaciones Públicas"</formula>
    </cfRule>
    <cfRule type="expression" dxfId="92" priority="107">
      <formula>$I9="Departamento de Planificación"</formula>
    </cfRule>
    <cfRule type="expression" dxfId="91" priority="108">
      <formula>$I9="Subdirector de Contabilidad"</formula>
    </cfRule>
    <cfRule type="expression" dxfId="90" priority="109">
      <formula>$I9="Subdirector Administrativo"</formula>
    </cfRule>
    <cfRule type="expression" dxfId="89" priority="110">
      <formula>$I9="Subdirector Académico"</formula>
    </cfRule>
    <cfRule type="expression" dxfId="88" priority="111">
      <formula>$I9="Subdirector de Investigación, Extensión y Educación Continua"</formula>
    </cfRule>
    <cfRule type="expression" dxfId="87" priority="112">
      <formula>$I9="Director"</formula>
    </cfRule>
  </conditionalFormatting>
  <conditionalFormatting sqref="L23 L9:L11">
    <cfRule type="expression" dxfId="86" priority="102">
      <formula>$L9="BAJO"</formula>
    </cfRule>
    <cfRule type="expression" dxfId="85" priority="103">
      <formula>$L9="MEDIO"</formula>
    </cfRule>
    <cfRule type="expression" dxfId="84" priority="104">
      <formula>$L9="ALTO"</formula>
    </cfRule>
  </conditionalFormatting>
  <conditionalFormatting sqref="I27">
    <cfRule type="expression" dxfId="83" priority="92" stopIfTrue="1">
      <formula>$I27="Departamento de Jurídica"</formula>
    </cfRule>
    <cfRule type="expression" dxfId="82" priority="93">
      <formula>$I27="Departamento de Relaciones Públicas"</formula>
    </cfRule>
    <cfRule type="expression" dxfId="81" priority="94">
      <formula>$I27="Departamento de Planificación"</formula>
    </cfRule>
    <cfRule type="expression" dxfId="80" priority="95">
      <formula>$I27="Subdirector de Contabilidad"</formula>
    </cfRule>
    <cfRule type="expression" dxfId="79" priority="96">
      <formula>$I27="Subdirector Administrativo"</formula>
    </cfRule>
    <cfRule type="expression" dxfId="78" priority="97">
      <formula>$I27="Subdirector Académico"</formula>
    </cfRule>
    <cfRule type="expression" dxfId="77" priority="98">
      <formula>$I27="Subdirector de Investigación, Extensión y Educación Continua"</formula>
    </cfRule>
    <cfRule type="expression" dxfId="76" priority="99">
      <formula>$I27="Director"</formula>
    </cfRule>
  </conditionalFormatting>
  <conditionalFormatting sqref="L27">
    <cfRule type="expression" dxfId="75" priority="89">
      <formula>$L27="BAJO"</formula>
    </cfRule>
    <cfRule type="expression" dxfId="74" priority="90">
      <formula>$L27="MEDIO"</formula>
    </cfRule>
    <cfRule type="expression" dxfId="73" priority="91">
      <formula>$L27="ALTO"</formula>
    </cfRule>
  </conditionalFormatting>
  <conditionalFormatting sqref="I29">
    <cfRule type="expression" dxfId="72" priority="81" stopIfTrue="1">
      <formula>$I29="Departamento de Jurídica"</formula>
    </cfRule>
    <cfRule type="expression" dxfId="71" priority="82">
      <formula>$I29="Departamento de Relaciones Públicas"</formula>
    </cfRule>
    <cfRule type="expression" dxfId="70" priority="83">
      <formula>$I29="Departamento de Planificación"</formula>
    </cfRule>
    <cfRule type="expression" dxfId="69" priority="84">
      <formula>$I29="Subdirector de Contabilidad"</formula>
    </cfRule>
    <cfRule type="expression" dxfId="68" priority="85">
      <formula>$I29="Subdirector Administrativo"</formula>
    </cfRule>
    <cfRule type="expression" dxfId="67" priority="86">
      <formula>$I29="Subdirector Académico"</formula>
    </cfRule>
    <cfRule type="expression" dxfId="66" priority="87">
      <formula>$I29="Subdirector de Investigación, Extensión y Educación Continua"</formula>
    </cfRule>
    <cfRule type="expression" dxfId="65" priority="88">
      <formula>$I29="Director"</formula>
    </cfRule>
  </conditionalFormatting>
  <conditionalFormatting sqref="L29">
    <cfRule type="expression" dxfId="64" priority="78">
      <formula>$L29="BAJO"</formula>
    </cfRule>
    <cfRule type="expression" dxfId="63" priority="79">
      <formula>$L29="MEDIO"</formula>
    </cfRule>
    <cfRule type="expression" dxfId="62" priority="80">
      <formula>$L29="ALTO"</formula>
    </cfRule>
  </conditionalFormatting>
  <conditionalFormatting sqref="I40:I41">
    <cfRule type="expression" dxfId="61" priority="37" stopIfTrue="1">
      <formula>$I40="Departamento de Jurídica"</formula>
    </cfRule>
    <cfRule type="expression" dxfId="60" priority="38">
      <formula>$I40="Departamento de Relaciones Públicas"</formula>
    </cfRule>
    <cfRule type="expression" dxfId="59" priority="39">
      <formula>$I40="Departamento de Planificación"</formula>
    </cfRule>
    <cfRule type="expression" dxfId="58" priority="40">
      <formula>$I40="Subdirector de Contabilidad"</formula>
    </cfRule>
    <cfRule type="expression" dxfId="57" priority="41">
      <formula>$I40="Subdirector Administrativo"</formula>
    </cfRule>
    <cfRule type="expression" dxfId="56" priority="42">
      <formula>$I40="Subdirector Académico"</formula>
    </cfRule>
    <cfRule type="expression" dxfId="55" priority="43">
      <formula>$I40="Subdirector de Investigación, Extensión y Educación Continua"</formula>
    </cfRule>
    <cfRule type="expression" dxfId="54" priority="44">
      <formula>$I40="Director"</formula>
    </cfRule>
  </conditionalFormatting>
  <conditionalFormatting sqref="L40:L41">
    <cfRule type="expression" dxfId="53" priority="34">
      <formula>$L40="BAJO"</formula>
    </cfRule>
    <cfRule type="expression" dxfId="52" priority="35">
      <formula>$L40="MEDIO"</formula>
    </cfRule>
    <cfRule type="expression" dxfId="51" priority="36">
      <formula>$L40="ALTO"</formula>
    </cfRule>
  </conditionalFormatting>
  <printOptions horizontalCentered="1"/>
  <pageMargins left="1" right="1" top="1" bottom="1" header="0.5" footer="0.5"/>
  <pageSetup scale="49" orientation="landscape" r:id="rId1"/>
  <rowBreaks count="1" manualBreakCount="1">
    <brk id="36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0" id="{E0346F2B-A67B-4E5B-A168-280C75DFA88D}">
            <xm:f>'EJE 1 GESTIÓN INSTITUCIONAL'!$E1048531="Dirección"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D48 F48:K48</xm:sqref>
        </x14:conditionalFormatting>
        <x14:conditionalFormatting xmlns:xm="http://schemas.microsoft.com/office/excel/2006/main">
          <x14:cfRule type="expression" priority="363" id="{5021CFA1-2CF7-4D9F-AC92-364FDAC8EAA5}">
            <xm:f>'EJE 4  VINCULACIÓN CON EL MEDIO'!#REF!="BAJO"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364" id="{6AA5DE8C-DAC3-4F3D-B1BB-4A74F3A277AF}">
            <xm:f>'EJE 4  VINCULACIÓN CON EL MEDIO'!#REF!="MEDIO"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365" id="{908AFB78-294A-4E5E-92EB-2D34D17B8C5C}">
            <xm:f>'EJE 4  VINCULACIÓN CON EL MEDIO'!#REF!="ALTO"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366" stopIfTrue="1" id="{61782401-1EC8-4E1C-9B47-A967F39C442E}">
            <xm:f>'EJE 4  VINCULACIÓN CON EL MEDIO'!#REF!="Departamento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67" id="{3D5DCBFF-B924-4AE1-BECD-C0A922E9F27F}">
            <xm:f>'EJE 4  VINCULACIÓN CON EL MEDIO'!#REF!="Departamento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68" id="{BCC775D4-84C7-4F73-AF02-BBA8A49733FA}">
            <xm:f>'EJE 4  VINCULACIÓN CON EL MEDIO'!#REF!="Departamento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69" id="{437AFBDA-C9C6-4216-A330-7A978951E5B8}">
            <xm:f>'EJE 4  VINCULACIÓN CON EL MEDIO'!#REF!="Subdirector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70" id="{DB9BA0EB-9E89-4C3E-BDAA-4BFD4E77AEBA}">
            <xm:f>'EJE 4  VINCULACIÓN CON EL MEDIO'!#REF!="Subdirector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71" id="{3A8656D6-893C-43BC-A36C-0B57EA280473}">
            <xm:f>'EJE 4  VINCULACIÓN CON EL MEDIO'!#REF!="Subdirector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72" id="{C936CF0B-B4E6-4052-AE5B-8E7F22424E22}">
            <xm:f>'EJE 4  VINCULACIÓN CON EL MEDIO'!#REF!="Subdirector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73" id="{3FF7EAF8-BCFE-4F4C-96C1-69AECBEE76E6}">
            <xm:f>'EJE 4  VINCULACIÓN CON EL MEDIO'!#REF!="Director"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C24" zoomScaleNormal="112" zoomScaleSheetLayoutView="100" workbookViewId="0">
      <selection activeCell="F11" sqref="F11"/>
    </sheetView>
  </sheetViews>
  <sheetFormatPr baseColWidth="10" defaultRowHeight="15" x14ac:dyDescent="0.25"/>
  <cols>
    <col min="1" max="1" width="7.5703125" customWidth="1"/>
    <col min="2" max="2" width="13.85546875" style="14" customWidth="1"/>
    <col min="3" max="3" width="18.85546875" customWidth="1"/>
    <col min="4" max="4" width="5.85546875" customWidth="1"/>
    <col min="5" max="5" width="23.140625" customWidth="1"/>
    <col min="6" max="6" width="17.5703125" customWidth="1"/>
    <col min="7" max="7" width="11.140625" style="1" customWidth="1"/>
    <col min="8" max="8" width="12" style="2" customWidth="1"/>
    <col min="9" max="10" width="15.42578125" style="2" customWidth="1"/>
    <col min="11" max="11" width="15" style="2" customWidth="1"/>
    <col min="12" max="12" width="2.42578125" style="2" customWidth="1"/>
    <col min="13" max="13" width="14.5703125" style="2" customWidth="1"/>
    <col min="14" max="14" width="17.28515625" style="2" customWidth="1"/>
  </cols>
  <sheetData>
    <row r="1" spans="1:15" ht="123" customHeight="1" x14ac:dyDescent="0.2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5" ht="18.75" x14ac:dyDescent="0.3">
      <c r="A2" s="344" t="s">
        <v>38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6"/>
    </row>
    <row r="3" spans="1:15" ht="11.25" customHeight="1" x14ac:dyDescent="0.3">
      <c r="A3" s="347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4"/>
    </row>
    <row r="4" spans="1:15" s="15" customFormat="1" x14ac:dyDescent="0.25">
      <c r="A4" s="340" t="s">
        <v>40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2"/>
    </row>
    <row r="5" spans="1:15" s="15" customFormat="1" x14ac:dyDescent="0.25">
      <c r="A5" s="356" t="s">
        <v>163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5" s="15" customFormat="1" x14ac:dyDescent="0.25">
      <c r="A6" s="340" t="s">
        <v>176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5" s="15" customFormat="1" ht="26.25" customHeight="1" x14ac:dyDescent="0.25">
      <c r="A7" s="284" t="s">
        <v>4</v>
      </c>
      <c r="B7" s="284" t="s">
        <v>41</v>
      </c>
      <c r="C7" s="310" t="s">
        <v>0</v>
      </c>
      <c r="D7" s="311"/>
      <c r="E7" s="311"/>
      <c r="F7" s="311"/>
      <c r="G7" s="311"/>
      <c r="H7" s="311"/>
      <c r="I7" s="311"/>
      <c r="J7" s="312"/>
      <c r="K7" s="284" t="s">
        <v>1</v>
      </c>
      <c r="L7" s="323" t="s">
        <v>202</v>
      </c>
      <c r="M7" s="284" t="s">
        <v>2</v>
      </c>
      <c r="N7" s="284" t="s">
        <v>3</v>
      </c>
    </row>
    <row r="8" spans="1:15" s="15" customFormat="1" ht="48.75" customHeight="1" x14ac:dyDescent="0.25">
      <c r="A8" s="284"/>
      <c r="B8" s="284"/>
      <c r="C8" s="57" t="s">
        <v>36</v>
      </c>
      <c r="D8" s="57" t="s">
        <v>43</v>
      </c>
      <c r="E8" s="57" t="s">
        <v>37</v>
      </c>
      <c r="F8" s="57" t="s">
        <v>5</v>
      </c>
      <c r="G8" s="47" t="s">
        <v>6</v>
      </c>
      <c r="H8" s="57" t="s">
        <v>7</v>
      </c>
      <c r="I8" s="57" t="s">
        <v>8</v>
      </c>
      <c r="J8" s="62" t="s">
        <v>188</v>
      </c>
      <c r="K8" s="284"/>
      <c r="L8" s="288"/>
      <c r="M8" s="284"/>
      <c r="N8" s="284"/>
    </row>
    <row r="9" spans="1:15" s="15" customFormat="1" ht="41.25" customHeight="1" x14ac:dyDescent="0.25">
      <c r="A9" s="294"/>
      <c r="B9" s="271"/>
      <c r="C9" s="280" t="s">
        <v>294</v>
      </c>
      <c r="D9" s="96">
        <v>1</v>
      </c>
      <c r="E9" s="54" t="s">
        <v>295</v>
      </c>
      <c r="F9" s="242" t="s">
        <v>669</v>
      </c>
      <c r="G9" s="290">
        <v>50000</v>
      </c>
      <c r="H9" s="242" t="s">
        <v>257</v>
      </c>
      <c r="I9" s="304" t="s">
        <v>27</v>
      </c>
      <c r="J9" s="243" t="s">
        <v>690</v>
      </c>
      <c r="K9" s="245" t="s">
        <v>46</v>
      </c>
      <c r="L9" s="301" t="s">
        <v>200</v>
      </c>
      <c r="M9" s="292" t="s">
        <v>726</v>
      </c>
      <c r="N9" s="271" t="s">
        <v>727</v>
      </c>
    </row>
    <row r="10" spans="1:15" s="15" customFormat="1" ht="39" customHeight="1" x14ac:dyDescent="0.25">
      <c r="A10" s="295"/>
      <c r="B10" s="276"/>
      <c r="C10" s="280"/>
      <c r="D10" s="96">
        <v>1</v>
      </c>
      <c r="E10" s="54" t="s">
        <v>668</v>
      </c>
      <c r="F10" s="242" t="s">
        <v>669</v>
      </c>
      <c r="G10" s="291"/>
      <c r="H10" s="29" t="s">
        <v>306</v>
      </c>
      <c r="I10" s="305"/>
      <c r="J10" s="243" t="s">
        <v>691</v>
      </c>
      <c r="K10" s="244" t="s">
        <v>694</v>
      </c>
      <c r="L10" s="303"/>
      <c r="M10" s="307"/>
      <c r="N10" s="276"/>
    </row>
    <row r="11" spans="1:15" s="15" customFormat="1" ht="57" customHeight="1" x14ac:dyDescent="0.25">
      <c r="A11" s="295"/>
      <c r="B11" s="276"/>
      <c r="C11" s="280"/>
      <c r="D11" s="96">
        <v>1</v>
      </c>
      <c r="E11" s="54" t="s">
        <v>670</v>
      </c>
      <c r="F11" s="242" t="s">
        <v>669</v>
      </c>
      <c r="G11" s="291"/>
      <c r="H11" s="29" t="s">
        <v>306</v>
      </c>
      <c r="I11" s="305"/>
      <c r="J11" s="243" t="s">
        <v>692</v>
      </c>
      <c r="K11" s="244" t="s">
        <v>56</v>
      </c>
      <c r="L11" s="303"/>
      <c r="M11" s="307"/>
      <c r="N11" s="276"/>
    </row>
    <row r="12" spans="1:15" s="15" customFormat="1" ht="39" customHeight="1" x14ac:dyDescent="0.25">
      <c r="A12" s="295"/>
      <c r="B12" s="276"/>
      <c r="C12" s="280"/>
      <c r="D12" s="96">
        <v>1</v>
      </c>
      <c r="E12" s="54" t="s">
        <v>296</v>
      </c>
      <c r="F12" s="242" t="s">
        <v>374</v>
      </c>
      <c r="G12" s="291"/>
      <c r="H12" s="29" t="s">
        <v>307</v>
      </c>
      <c r="I12" s="305"/>
      <c r="J12" s="243" t="s">
        <v>693</v>
      </c>
      <c r="K12" s="244" t="s">
        <v>695</v>
      </c>
      <c r="L12" s="303"/>
      <c r="M12" s="307"/>
      <c r="N12" s="276"/>
    </row>
    <row r="13" spans="1:15" s="15" customFormat="1" ht="34.5" customHeight="1" x14ac:dyDescent="0.25">
      <c r="A13" s="295"/>
      <c r="B13" s="276"/>
      <c r="C13" s="280"/>
      <c r="D13" s="96">
        <v>1</v>
      </c>
      <c r="E13" s="54" t="s">
        <v>680</v>
      </c>
      <c r="F13" s="242" t="s">
        <v>686</v>
      </c>
      <c r="G13" s="291"/>
      <c r="H13" s="29" t="s">
        <v>308</v>
      </c>
      <c r="I13" s="306"/>
      <c r="J13" s="243" t="s">
        <v>693</v>
      </c>
      <c r="K13" s="244" t="s">
        <v>696</v>
      </c>
      <c r="L13" s="302"/>
      <c r="M13" s="293"/>
      <c r="N13" s="272"/>
    </row>
    <row r="14" spans="1:15" s="15" customFormat="1" ht="34.5" customHeight="1" x14ac:dyDescent="0.25">
      <c r="A14" s="294"/>
      <c r="B14" s="271"/>
      <c r="C14" s="280" t="s">
        <v>297</v>
      </c>
      <c r="D14" s="8"/>
      <c r="E14" s="54" t="s">
        <v>298</v>
      </c>
      <c r="F14" s="242" t="s">
        <v>374</v>
      </c>
      <c r="G14" s="290">
        <v>0</v>
      </c>
      <c r="H14" s="242" t="s">
        <v>309</v>
      </c>
      <c r="I14" s="304" t="s">
        <v>195</v>
      </c>
      <c r="J14" s="304" t="s">
        <v>722</v>
      </c>
      <c r="K14" s="244" t="s">
        <v>697</v>
      </c>
      <c r="L14" s="301" t="s">
        <v>201</v>
      </c>
      <c r="M14" s="292" t="s">
        <v>33</v>
      </c>
      <c r="N14" s="271" t="s">
        <v>12</v>
      </c>
    </row>
    <row r="15" spans="1:15" s="15" customFormat="1" ht="37.5" customHeight="1" x14ac:dyDescent="0.25">
      <c r="A15" s="295"/>
      <c r="B15" s="276"/>
      <c r="C15" s="280"/>
      <c r="D15" s="8"/>
      <c r="E15" s="54" t="s">
        <v>299</v>
      </c>
      <c r="F15" s="242" t="s">
        <v>374</v>
      </c>
      <c r="G15" s="291"/>
      <c r="H15" s="242" t="s">
        <v>687</v>
      </c>
      <c r="I15" s="305"/>
      <c r="J15" s="305"/>
      <c r="K15" s="244" t="s">
        <v>698</v>
      </c>
      <c r="L15" s="303"/>
      <c r="M15" s="307"/>
      <c r="N15" s="276"/>
    </row>
    <row r="16" spans="1:15" s="15" customFormat="1" ht="51.75" customHeight="1" x14ac:dyDescent="0.25">
      <c r="A16" s="295"/>
      <c r="B16" s="276"/>
      <c r="C16" s="280"/>
      <c r="D16" s="8"/>
      <c r="E16" s="54" t="s">
        <v>300</v>
      </c>
      <c r="F16" s="242" t="s">
        <v>374</v>
      </c>
      <c r="G16" s="291"/>
      <c r="H16" s="29" t="s">
        <v>688</v>
      </c>
      <c r="I16" s="305"/>
      <c r="J16" s="305"/>
      <c r="K16" s="244" t="s">
        <v>698</v>
      </c>
      <c r="L16" s="303"/>
      <c r="M16" s="307"/>
      <c r="N16" s="276"/>
    </row>
    <row r="17" spans="1:15" s="15" customFormat="1" ht="36" customHeight="1" x14ac:dyDescent="0.25">
      <c r="A17" s="300"/>
      <c r="B17" s="272"/>
      <c r="C17" s="280"/>
      <c r="D17" s="8"/>
      <c r="E17" s="54" t="s">
        <v>301</v>
      </c>
      <c r="F17" s="242" t="s">
        <v>374</v>
      </c>
      <c r="G17" s="291"/>
      <c r="H17" s="29" t="s">
        <v>688</v>
      </c>
      <c r="I17" s="305"/>
      <c r="J17" s="306"/>
      <c r="K17" s="245" t="s">
        <v>46</v>
      </c>
      <c r="L17" s="302"/>
      <c r="M17" s="293"/>
      <c r="N17" s="272"/>
    </row>
    <row r="18" spans="1:15" s="15" customFormat="1" ht="94.5" customHeight="1" x14ac:dyDescent="0.25">
      <c r="A18" s="294" t="s">
        <v>155</v>
      </c>
      <c r="B18" s="271"/>
      <c r="C18" s="280" t="s">
        <v>302</v>
      </c>
      <c r="D18" s="8"/>
      <c r="E18" s="54" t="s">
        <v>303</v>
      </c>
      <c r="F18" s="242" t="s">
        <v>374</v>
      </c>
      <c r="G18" s="290">
        <v>0</v>
      </c>
      <c r="H18" s="242" t="s">
        <v>688</v>
      </c>
      <c r="I18" s="304" t="s">
        <v>195</v>
      </c>
      <c r="J18" s="304" t="s">
        <v>722</v>
      </c>
      <c r="K18" s="263" t="s">
        <v>699</v>
      </c>
      <c r="L18" s="301" t="s">
        <v>201</v>
      </c>
      <c r="M18" s="292" t="s">
        <v>33</v>
      </c>
      <c r="N18" s="271" t="s">
        <v>12</v>
      </c>
    </row>
    <row r="19" spans="1:15" s="15" customFormat="1" ht="45" customHeight="1" x14ac:dyDescent="0.25">
      <c r="A19" s="295"/>
      <c r="B19" s="276"/>
      <c r="C19" s="280"/>
      <c r="D19" s="8"/>
      <c r="E19" s="54" t="s">
        <v>304</v>
      </c>
      <c r="F19" s="242" t="s">
        <v>374</v>
      </c>
      <c r="G19" s="291"/>
      <c r="H19" s="242" t="s">
        <v>309</v>
      </c>
      <c r="I19" s="305"/>
      <c r="J19" s="305"/>
      <c r="K19" s="246" t="s">
        <v>700</v>
      </c>
      <c r="L19" s="303"/>
      <c r="M19" s="307"/>
      <c r="N19" s="276"/>
    </row>
    <row r="20" spans="1:15" s="15" customFormat="1" ht="50.25" customHeight="1" x14ac:dyDescent="0.25">
      <c r="A20" s="295"/>
      <c r="B20" s="276"/>
      <c r="C20" s="280"/>
      <c r="D20" s="8"/>
      <c r="E20" s="54" t="s">
        <v>305</v>
      </c>
      <c r="F20" s="242" t="s">
        <v>374</v>
      </c>
      <c r="G20" s="291"/>
      <c r="H20" s="242" t="s">
        <v>689</v>
      </c>
      <c r="I20" s="306"/>
      <c r="J20" s="306"/>
      <c r="K20" s="244" t="s">
        <v>701</v>
      </c>
      <c r="L20" s="302"/>
      <c r="M20" s="293"/>
      <c r="N20" s="272"/>
    </row>
    <row r="21" spans="1:15" s="45" customFormat="1" ht="14.25" customHeight="1" x14ac:dyDescent="0.25">
      <c r="A21" s="285" t="s">
        <v>53</v>
      </c>
      <c r="B21" s="285"/>
      <c r="C21" s="285"/>
      <c r="D21" s="285"/>
      <c r="E21" s="285"/>
      <c r="F21" s="285"/>
      <c r="G21" s="143">
        <f>G9</f>
        <v>50000</v>
      </c>
      <c r="H21" s="41"/>
      <c r="I21" s="270"/>
      <c r="J21" s="11"/>
      <c r="K21" s="17"/>
      <c r="L21" s="17"/>
      <c r="M21" s="17"/>
      <c r="N21" s="10"/>
    </row>
    <row r="22" spans="1:15" s="15" customFormat="1" ht="12.75" customHeight="1" x14ac:dyDescent="0.25">
      <c r="A22" s="371" t="s">
        <v>519</v>
      </c>
      <c r="B22" s="371"/>
      <c r="C22" s="371"/>
      <c r="D22" s="371"/>
      <c r="E22" s="371"/>
      <c r="F22" s="371"/>
      <c r="G22" s="189">
        <f>G21</f>
        <v>50000</v>
      </c>
      <c r="H22" s="41"/>
      <c r="I22" s="185"/>
      <c r="J22" s="11"/>
      <c r="K22" s="17"/>
      <c r="L22" s="186"/>
      <c r="M22" s="9"/>
      <c r="N22" s="46"/>
    </row>
    <row r="23" spans="1:15" s="45" customFormat="1" ht="14.25" customHeight="1" thickBot="1" x14ac:dyDescent="0.3">
      <c r="A23" s="38"/>
      <c r="B23" s="39"/>
      <c r="C23" s="42"/>
      <c r="D23" s="43"/>
      <c r="E23" s="44"/>
      <c r="F23" s="10"/>
      <c r="G23" s="40"/>
      <c r="H23" s="41"/>
      <c r="I23" s="11"/>
      <c r="J23" s="11"/>
      <c r="K23" s="17"/>
      <c r="L23" s="17"/>
      <c r="M23" s="17"/>
      <c r="N23" s="10"/>
    </row>
    <row r="24" spans="1:15" s="45" customFormat="1" ht="36" customHeight="1" thickBot="1" x14ac:dyDescent="0.3">
      <c r="A24" s="48"/>
      <c r="B24" s="155" t="s">
        <v>183</v>
      </c>
      <c r="C24" s="159" t="s">
        <v>184</v>
      </c>
      <c r="D24" s="325" t="s">
        <v>105</v>
      </c>
      <c r="E24" s="326"/>
      <c r="F24" s="163" t="s">
        <v>194</v>
      </c>
      <c r="G24" s="164" t="s">
        <v>27</v>
      </c>
      <c r="H24" s="165" t="s">
        <v>110</v>
      </c>
      <c r="I24" s="170" t="s">
        <v>195</v>
      </c>
      <c r="J24" s="166" t="s">
        <v>196</v>
      </c>
      <c r="K24" s="167" t="s">
        <v>197</v>
      </c>
      <c r="L24" s="17"/>
      <c r="M24" s="17"/>
      <c r="N24" s="59"/>
      <c r="O24" s="10"/>
    </row>
    <row r="25" spans="1:15" s="45" customFormat="1" ht="14.25" customHeight="1" thickBot="1" x14ac:dyDescent="0.3">
      <c r="A25" s="48"/>
      <c r="B25" s="168"/>
      <c r="C25" s="160"/>
      <c r="D25" s="168"/>
      <c r="E25" s="160"/>
      <c r="F25" s="168"/>
      <c r="G25" s="168"/>
      <c r="H25" s="169"/>
      <c r="I25" s="161"/>
      <c r="J25" s="162"/>
      <c r="K25" s="162"/>
      <c r="L25" s="11"/>
      <c r="M25" s="17"/>
      <c r="N25" s="17"/>
      <c r="O25" s="10"/>
    </row>
    <row r="26" spans="1:15" s="45" customFormat="1" ht="24" customHeight="1" thickBot="1" x14ac:dyDescent="0.3">
      <c r="A26" s="48"/>
      <c r="B26" s="155" t="s">
        <v>29</v>
      </c>
      <c r="C26" s="156" t="s">
        <v>30</v>
      </c>
      <c r="D26" s="157" t="s">
        <v>31</v>
      </c>
      <c r="E26" s="158" t="s">
        <v>32</v>
      </c>
      <c r="F26" s="168"/>
      <c r="G26" s="168"/>
      <c r="H26" s="169"/>
      <c r="I26" s="161"/>
      <c r="J26" s="162"/>
      <c r="K26" s="162"/>
      <c r="L26" s="11"/>
      <c r="M26" s="17"/>
      <c r="N26" s="17"/>
      <c r="O26" s="10"/>
    </row>
    <row r="27" spans="1:15" s="15" customFormat="1" ht="72.75" customHeight="1" x14ac:dyDescent="0.25">
      <c r="A27" s="5"/>
      <c r="B27" s="13"/>
      <c r="C27" s="17"/>
      <c r="D27" s="17"/>
      <c r="E27" s="18"/>
      <c r="F27" s="6"/>
      <c r="G27" s="7"/>
      <c r="H27" s="5"/>
      <c r="I27" s="5"/>
      <c r="J27" s="5"/>
      <c r="K27" s="5"/>
      <c r="L27" s="5"/>
      <c r="M27" s="5"/>
      <c r="N27" s="5"/>
    </row>
    <row r="28" spans="1:15" s="15" customFormat="1" ht="20.25" x14ac:dyDescent="0.25">
      <c r="B28" s="19"/>
      <c r="C28" s="382" t="s">
        <v>723</v>
      </c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</row>
    <row r="29" spans="1:15" s="15" customFormat="1" ht="20.25" x14ac:dyDescent="0.25">
      <c r="B29" s="19"/>
      <c r="C29" s="383" t="s">
        <v>725</v>
      </c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</row>
    <row r="30" spans="1:15" s="15" customFormat="1" ht="20.25" x14ac:dyDescent="0.25">
      <c r="B30" s="19"/>
      <c r="C30" s="383" t="s">
        <v>724</v>
      </c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</row>
    <row r="31" spans="1:15" s="15" customFormat="1" x14ac:dyDescent="0.25">
      <c r="B31" s="19"/>
      <c r="G31" s="20"/>
      <c r="H31" s="3"/>
      <c r="I31" s="3"/>
      <c r="J31" s="3"/>
      <c r="K31" s="3"/>
      <c r="L31" s="3"/>
      <c r="M31" s="3"/>
      <c r="N31" s="3"/>
    </row>
    <row r="32" spans="1:15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5"/>
    </row>
    <row r="37" spans="5:5" x14ac:dyDescent="0.25">
      <c r="E37" s="15"/>
    </row>
  </sheetData>
  <mergeCells count="45">
    <mergeCell ref="A1:N1"/>
    <mergeCell ref="A2:N2"/>
    <mergeCell ref="A3:N3"/>
    <mergeCell ref="A7:A8"/>
    <mergeCell ref="B7:B8"/>
    <mergeCell ref="K7:K8"/>
    <mergeCell ref="M7:M8"/>
    <mergeCell ref="A4:N4"/>
    <mergeCell ref="A5:N5"/>
    <mergeCell ref="A6:N6"/>
    <mergeCell ref="C7:J7"/>
    <mergeCell ref="L7:L8"/>
    <mergeCell ref="N7:N8"/>
    <mergeCell ref="I14:I17"/>
    <mergeCell ref="I18:I20"/>
    <mergeCell ref="L14:L17"/>
    <mergeCell ref="L18:L20"/>
    <mergeCell ref="J14:J17"/>
    <mergeCell ref="J18:J20"/>
    <mergeCell ref="M9:M13"/>
    <mergeCell ref="A18:A20"/>
    <mergeCell ref="B18:B20"/>
    <mergeCell ref="C18:C20"/>
    <mergeCell ref="G18:G20"/>
    <mergeCell ref="A9:A13"/>
    <mergeCell ref="B9:B13"/>
    <mergeCell ref="C9:C13"/>
    <mergeCell ref="G9:G13"/>
    <mergeCell ref="A14:A17"/>
    <mergeCell ref="B14:B17"/>
    <mergeCell ref="C14:C17"/>
    <mergeCell ref="C28:N28"/>
    <mergeCell ref="C29:N29"/>
    <mergeCell ref="C30:N30"/>
    <mergeCell ref="N9:N13"/>
    <mergeCell ref="M14:M17"/>
    <mergeCell ref="N14:N17"/>
    <mergeCell ref="M18:M20"/>
    <mergeCell ref="N18:N20"/>
    <mergeCell ref="G14:G17"/>
    <mergeCell ref="I9:I13"/>
    <mergeCell ref="D24:E24"/>
    <mergeCell ref="L9:L13"/>
    <mergeCell ref="A22:F22"/>
    <mergeCell ref="A21:F21"/>
  </mergeCells>
  <conditionalFormatting sqref="L9 L14 L18">
    <cfRule type="expression" dxfId="38" priority="46">
      <formula>$L9="BAJO"</formula>
    </cfRule>
    <cfRule type="expression" dxfId="37" priority="47">
      <formula>$L9="MEDIO"</formula>
    </cfRule>
    <cfRule type="expression" dxfId="36" priority="48">
      <formula>$L9="ALTO"</formula>
    </cfRule>
  </conditionalFormatting>
  <conditionalFormatting sqref="I9">
    <cfRule type="expression" dxfId="35" priority="25" stopIfTrue="1">
      <formula>$I9="Departamento de Jurídica"</formula>
    </cfRule>
    <cfRule type="expression" dxfId="34" priority="26">
      <formula>$I9="Departamento de Relaciones Públicas"</formula>
    </cfRule>
    <cfRule type="expression" dxfId="33" priority="27">
      <formula>$I9="Departamento de Planificación"</formula>
    </cfRule>
    <cfRule type="expression" dxfId="32" priority="28">
      <formula>$I9="Subdirector de Contabilidad"</formula>
    </cfRule>
    <cfRule type="expression" dxfId="31" priority="29">
      <formula>$I9="Subdirector Administrativo"</formula>
    </cfRule>
    <cfRule type="expression" dxfId="30" priority="30">
      <formula>$I9="Subdirector Académico"</formula>
    </cfRule>
    <cfRule type="expression" dxfId="29" priority="31">
      <formula>$I9="Subdirector de Investigación, Extensión y Educación Continua"</formula>
    </cfRule>
    <cfRule type="expression" dxfId="28" priority="32">
      <formula>$I9="Director"</formula>
    </cfRule>
  </conditionalFormatting>
  <conditionalFormatting sqref="I14">
    <cfRule type="expression" dxfId="27" priority="17" stopIfTrue="1">
      <formula>$I14="Departamento de Jurídica"</formula>
    </cfRule>
    <cfRule type="expression" dxfId="26" priority="18">
      <formula>$I14="Departamento de Relaciones Públicas"</formula>
    </cfRule>
    <cfRule type="expression" dxfId="25" priority="19">
      <formula>$I14="Departamento de Planificación"</formula>
    </cfRule>
    <cfRule type="expression" dxfId="24" priority="20">
      <formula>$I14="Subdirector de Contabilidad"</formula>
    </cfRule>
    <cfRule type="expression" dxfId="23" priority="21">
      <formula>$I14="Subdirector Administrativo"</formula>
    </cfRule>
    <cfRule type="expression" dxfId="22" priority="22">
      <formula>$I14="Subdirector Académico"</formula>
    </cfRule>
    <cfRule type="expression" dxfId="21" priority="23">
      <formula>$I14="Subdirector de Investigación, Extensión y Educación Continua"</formula>
    </cfRule>
    <cfRule type="expression" dxfId="20" priority="24">
      <formula>$I14="Director"</formula>
    </cfRule>
  </conditionalFormatting>
  <conditionalFormatting sqref="I18">
    <cfRule type="expression" dxfId="19" priority="1" stopIfTrue="1">
      <formula>$I18="Departamento de Jurídica"</formula>
    </cfRule>
    <cfRule type="expression" dxfId="18" priority="2">
      <formula>$I18="Departamento de Relaciones Públicas"</formula>
    </cfRule>
    <cfRule type="expression" dxfId="17" priority="3">
      <formula>$I18="Departamento de Planificación"</formula>
    </cfRule>
    <cfRule type="expression" dxfId="16" priority="4">
      <formula>$I18="Subdirector de Contabilidad"</formula>
    </cfRule>
    <cfRule type="expression" dxfId="15" priority="5">
      <formula>$I18="Subdirector Administrativo"</formula>
    </cfRule>
    <cfRule type="expression" dxfId="14" priority="6">
      <formula>$I18="Subdirector Académico"</formula>
    </cfRule>
    <cfRule type="expression" dxfId="13" priority="7">
      <formula>$I18="Subdirector de Investigación, Extensión y Educación Continua"</formula>
    </cfRule>
    <cfRule type="expression" dxfId="12" priority="8">
      <formula>$I18="Director"</formula>
    </cfRule>
  </conditionalFormatting>
  <printOptions horizontalCentered="1"/>
  <pageMargins left="1" right="1" top="1" bottom="1" header="0.5" footer="0.5"/>
  <pageSetup scale="44" orientation="landscape" r:id="rId1"/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68F99753-00AF-4654-81AD-DA27423C79EE}">
            <xm:f>'EJE 1 GESTIÓN INSTITUCIONAL'!$E1048531="Dirección"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D24 F24:K24</xm:sqref>
        </x14:conditionalFormatting>
        <x14:conditionalFormatting xmlns:xm="http://schemas.microsoft.com/office/excel/2006/main">
          <x14:cfRule type="expression" priority="41" id="{D6AE8497-F94F-4499-A17B-D342B7C801A0}">
            <xm:f>'EJE 4  VINCULACIÓN CON EL MEDIO'!$L22="BAJO"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42" id="{9D278636-AD34-42C8-8528-DC9C4A320CA5}">
            <xm:f>'EJE 4  VINCULACIÓN CON EL MEDIO'!$L22="MEDIO"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43" id="{ABE936F0-D8A4-46B3-99CC-503A9156F142}">
            <xm:f>'EJE 4  VINCULACIÓN CON EL MEDIO'!$L22="ALTO"</xm:f>
            <x14:dxf>
              <fill>
                <patternFill>
                  <bgColor rgb="FFFF0000"/>
                </patternFill>
              </fill>
            </x14:dxf>
          </x14:cfRule>
          <xm:sqref>L22</xm:sqref>
        </x14:conditionalFormatting>
        <x14:conditionalFormatting xmlns:xm="http://schemas.microsoft.com/office/excel/2006/main">
          <x14:cfRule type="expression" priority="33" stopIfTrue="1" id="{8434ED57-76C0-4E82-B5C1-22EC65BA1006}">
            <xm:f>'EJE 4  VINCULACIÓN CON EL MEDIO'!$I22="Departamento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4" id="{51921A2C-EB3F-4E7A-BA66-D858DC6D8A0C}">
            <xm:f>'EJE 4  VINCULACIÓN CON EL MEDIO'!$I22="Departamento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5" id="{D6D52645-F4CA-46BC-9671-9B72A5E91761}">
            <xm:f>'EJE 4  VINCULACIÓN CON EL MEDIO'!$I22="Departamento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6" id="{24B9B9FA-AB0E-4480-89FF-05418A43BF73}">
            <xm:f>'EJE 4  VINCULACIÓN CON EL MEDIO'!$I22="Subdirector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7" id="{EE21DBAE-88F3-4327-B11B-DF6963EE8BBF}">
            <xm:f>'EJE 4  VINCULACIÓN CON EL MEDIO'!$I22="Subdirector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8" id="{5D22FD5D-E996-4F4E-8A42-F1185E7F765A}">
            <xm:f>'EJE 4  VINCULACIÓN CON EL MEDIO'!$I22="Subdirector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9" id="{0B52A315-2BAA-4A18-90C6-7FB7EC74D4BD}">
            <xm:f>'EJE 4  VINCULACIÓN CON EL MEDIO'!$I22="Subdirector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0" id="{D7B667D8-B2BB-443C-9E1B-1ABFC0758633}">
            <xm:f>'EJE 4  VINCULACIÓN CON EL MEDIO'!$I22="Director"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EJE 1 GESTIÓN INSTITUCIONAL</vt:lpstr>
      <vt:lpstr>EJE 2 ACADÉMICO</vt:lpstr>
      <vt:lpstr>EJE 3 INVESTIGACIÓN</vt:lpstr>
      <vt:lpstr>EJE 4  VINCULACIÓN CON EL MEDIO</vt:lpstr>
      <vt:lpstr>EJE 5 ESTUDIANTES</vt:lpstr>
      <vt:lpstr>EJE 6 PERSONAL ACADÉMICO</vt:lpstr>
      <vt:lpstr>EJE 7 SERVICIO Y APOYO INST.</vt:lpstr>
      <vt:lpstr>EJE 8 ASEGURAMIENTO DE CALIDAD</vt:lpstr>
      <vt:lpstr>'EJE 1 GESTIÓN INSTITUCIONAL'!Área_de_impresión</vt:lpstr>
      <vt:lpstr>'EJE 2 ACADÉMICO'!Área_de_impresión</vt:lpstr>
      <vt:lpstr>'EJE 3 INVESTIGACIÓN'!Área_de_impresión</vt:lpstr>
      <vt:lpstr>'EJE 4  VINCULACIÓN CON EL MEDIO'!Área_de_impresión</vt:lpstr>
      <vt:lpstr>'EJE 5 ESTUDIANTES'!Área_de_impresión</vt:lpstr>
      <vt:lpstr>'EJE 6 PERSONAL ACADÉMICO'!Área_de_impresión</vt:lpstr>
      <vt:lpstr>'EJE 8 ASEGURAMIENTO DE CALIDAD'!Área_de_impresión</vt:lpstr>
      <vt:lpstr>'EJE 1 GESTIÓN INSTITUCIONAL'!Títulos_a_imprimir</vt:lpstr>
      <vt:lpstr>'EJE 2 ACADÉMICO'!Títulos_a_imprimir</vt:lpstr>
      <vt:lpstr>'EJE 3 INVESTIGACIÓN'!Títulos_a_imprimir</vt:lpstr>
      <vt:lpstr>'EJE 4  VINCULACIÓN CON EL MEDIO'!Títulos_a_imprimir</vt:lpstr>
      <vt:lpstr>'EJE 5 ESTUDIANTES'!Títulos_a_imprimir</vt:lpstr>
      <vt:lpstr>'EJE 6 PERSONAL ACADÉMICO'!Títulos_a_imprimir</vt:lpstr>
      <vt:lpstr>'EJE 7 SERVICIO Y APOYO INST.'!Títulos_a_imprimir</vt:lpstr>
      <vt:lpstr>'EJE 8 ASEGURAMIENTO DE CALIDAD'!Títulos_a_imprimir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Ingrid Teresa Diaz</cp:lastModifiedBy>
  <cp:lastPrinted>2023-04-19T17:02:45Z</cp:lastPrinted>
  <dcterms:created xsi:type="dcterms:W3CDTF">2015-08-13T12:16:56Z</dcterms:created>
  <dcterms:modified xsi:type="dcterms:W3CDTF">2023-04-19T18:54:36Z</dcterms:modified>
</cp:coreProperties>
</file>