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alon Consejo EGAEE\Downloads\"/>
    </mc:Choice>
  </mc:AlternateContent>
  <bookViews>
    <workbookView xWindow="0" yWindow="0" windowWidth="15525" windowHeight="7090" tabRatio="589"/>
  </bookViews>
  <sheets>
    <sheet name="EJE 1 GESTIÓN INSTITUCIONAL" sheetId="20" r:id="rId1"/>
    <sheet name="EJE 2 ACADÉMICO" sheetId="21" r:id="rId2"/>
    <sheet name="EJE 3 INVESTIGACIÓN" sheetId="22" r:id="rId3"/>
    <sheet name="EJE 4  VINCULACIÓN CON EL MEDIO" sheetId="23" r:id="rId4"/>
    <sheet name="EJE 5 ESTUDIANTES" sheetId="24" r:id="rId5"/>
    <sheet name="EJE 6 PERSONAL ACADÉMICO" sheetId="25" r:id="rId6"/>
    <sheet name="EJE 7 SERVICIO Y APOYO INST." sheetId="26" r:id="rId7"/>
    <sheet name="EJE 8 ASEGURAMIENTO DE CALIDAD" sheetId="27" r:id="rId8"/>
  </sheets>
  <externalReferences>
    <externalReference r:id="rId9"/>
  </externalReferences>
  <definedNames>
    <definedName name="_xlnm.Print_Area" localSheetId="0">'EJE 1 GESTIÓN INSTITUCIONAL'!$A$1:$N$141</definedName>
    <definedName name="_xlnm.Print_Area" localSheetId="1">'EJE 2 ACADÉMICO'!$A$1:$N$123</definedName>
    <definedName name="_xlnm.Print_Area" localSheetId="2">'EJE 3 INVESTIGACIÓN'!$A$1:$N$40</definedName>
    <definedName name="_xlnm.Print_Area" localSheetId="3">'EJE 4  VINCULACIÓN CON EL MEDIO'!$A$1:$N$57</definedName>
    <definedName name="_xlnm.Print_Area" localSheetId="4">'EJE 5 ESTUDIANTES'!$A$1:$N$23</definedName>
    <definedName name="_xlnm.Print_Area" localSheetId="5">'EJE 6 PERSONAL ACADÉMICO'!$A$1:$N$28</definedName>
    <definedName name="_xlnm.Print_Area" localSheetId="7">'EJE 8 ASEGURAMIENTO DE CALIDAD'!$A$1:$N$29</definedName>
    <definedName name="_xlnm.Print_Titles" localSheetId="0">'EJE 1 GESTIÓN INSTITUCIONAL'!$2:$3</definedName>
    <definedName name="_xlnm.Print_Titles" localSheetId="1">'EJE 2 ACADÉMICO'!$2:$3</definedName>
    <definedName name="_xlnm.Print_Titles" localSheetId="2">'EJE 3 INVESTIGACIÓN'!$2:$3</definedName>
    <definedName name="_xlnm.Print_Titles" localSheetId="3">'EJE 4  VINCULACIÓN CON EL MEDIO'!$2:$3</definedName>
    <definedName name="_xlnm.Print_Titles" localSheetId="4">'EJE 5 ESTUDIANTES'!$2:$3</definedName>
    <definedName name="_xlnm.Print_Titles" localSheetId="5">'EJE 6 PERSONAL ACADÉMICO'!$2:$3</definedName>
    <definedName name="_xlnm.Print_Titles" localSheetId="6">'EJE 7 SERVICIO Y APOYO INST.'!$2:$3</definedName>
    <definedName name="_xlnm.Print_Titles" localSheetId="7">'EJE 8 ASEGURAMIENTO DE CALIDAD'!$2:$3</definedName>
  </definedNames>
  <calcPr calcId="162913"/>
</workbook>
</file>

<file path=xl/calcChain.xml><?xml version="1.0" encoding="utf-8"?>
<calcChain xmlns="http://schemas.openxmlformats.org/spreadsheetml/2006/main">
  <c r="G20" i="23" l="1"/>
  <c r="G10" i="23"/>
  <c r="G91" i="20"/>
  <c r="G23" i="22"/>
  <c r="G45" i="21"/>
  <c r="G68" i="20"/>
  <c r="G20" i="27" l="1"/>
  <c r="G38" i="26"/>
  <c r="G13" i="24" l="1"/>
  <c r="G108" i="20" l="1"/>
  <c r="G84" i="20"/>
  <c r="G15" i="20"/>
  <c r="G24" i="20" s="1"/>
  <c r="G61" i="21" l="1"/>
  <c r="G107" i="21" s="1"/>
  <c r="G36" i="23"/>
  <c r="G18" i="24" l="1"/>
  <c r="G118" i="21"/>
  <c r="G119" i="21" s="1"/>
  <c r="G28" i="23"/>
  <c r="G36" i="20" l="1"/>
  <c r="G39" i="26" l="1"/>
  <c r="G22" i="25"/>
  <c r="G23" i="25" s="1"/>
  <c r="G19" i="24" l="1"/>
  <c r="G52" i="23" l="1"/>
  <c r="G53" i="23" s="1"/>
  <c r="G22" i="22" l="1"/>
  <c r="G21" i="22"/>
  <c r="G13" i="22"/>
  <c r="G17" i="22"/>
  <c r="G18" i="22"/>
  <c r="G14" i="22"/>
  <c r="F135" i="20"/>
  <c r="F137" i="20" s="1"/>
  <c r="G35" i="22" l="1"/>
  <c r="G36" i="22" s="1"/>
  <c r="I135" i="20"/>
  <c r="G118" i="20" l="1"/>
  <c r="G120" i="20" s="1"/>
  <c r="G121" i="20" l="1"/>
  <c r="G21" i="27" l="1"/>
  <c r="G122" i="20" s="1"/>
</calcChain>
</file>

<file path=xl/sharedStrings.xml><?xml version="1.0" encoding="utf-8"?>
<sst xmlns="http://schemas.openxmlformats.org/spreadsheetml/2006/main" count="2023" uniqueCount="742">
  <si>
    <t>Acciones recomendadas</t>
  </si>
  <si>
    <t>Indicador verificable objetivamente</t>
  </si>
  <si>
    <t>Riesgo [1]</t>
  </si>
  <si>
    <t>Acciones de mitigación</t>
  </si>
  <si>
    <t>No.</t>
  </si>
  <si>
    <t xml:space="preserve">Insumos </t>
  </si>
  <si>
    <t>Presupuesto   ($RD)</t>
  </si>
  <si>
    <t>Fecha  resultado (DD.MM.AA)</t>
  </si>
  <si>
    <t>Responsable</t>
  </si>
  <si>
    <t>Sueldos Personal Nominal</t>
  </si>
  <si>
    <t>Sueldo Anual No.13</t>
  </si>
  <si>
    <t>Combustibles y Lubricantes</t>
  </si>
  <si>
    <t>Reprogramar actividad</t>
  </si>
  <si>
    <t>TOTAL GENERAL</t>
  </si>
  <si>
    <t>Sueldos Fijos por Rango</t>
  </si>
  <si>
    <t>Sueldo fijos por cargos</t>
  </si>
  <si>
    <t>Logística</t>
  </si>
  <si>
    <t xml:space="preserve">Realizar actividades que contribuyan al Fortalecimiento Institucional </t>
  </si>
  <si>
    <t>Aplicar los requerimientos del Sistema de Monitoreo de la Administración Pública</t>
  </si>
  <si>
    <t>Pág. WEB egae.mil.do/Redesa Sociales/Otros</t>
  </si>
  <si>
    <t>Materiales Gastables</t>
  </si>
  <si>
    <t xml:space="preserve">Materiales gastables </t>
  </si>
  <si>
    <t>Logística y refrigerio</t>
  </si>
  <si>
    <t>Gestionar los fondos correspondiente/ Reprogramar actividad/ Gestionar la asistencia de personalidades</t>
  </si>
  <si>
    <t>Certificados/Fotos/Lista de asistencia</t>
  </si>
  <si>
    <t>Reprogramar actividad/ Gestionar los fondos correspondientes</t>
  </si>
  <si>
    <t>Pág. WEB</t>
  </si>
  <si>
    <t>Subdirector Administrativo</t>
  </si>
  <si>
    <t>Transporte</t>
  </si>
  <si>
    <t>Gravedad del Riesgo</t>
  </si>
  <si>
    <t>Alto</t>
  </si>
  <si>
    <t>Medio</t>
  </si>
  <si>
    <t>Bajo</t>
  </si>
  <si>
    <t>No cumplimiento por eventos presentados fuera de programación</t>
  </si>
  <si>
    <t xml:space="preserve">No cumplimiento por falta de fondos/Eventos presentados fuera de programación/No asistencia de personalidades </t>
  </si>
  <si>
    <t>No cumplimiento por eventos presentados fuera de programación/por falta de fondos</t>
  </si>
  <si>
    <t>Producto (S)</t>
  </si>
  <si>
    <t>Actividades</t>
  </si>
  <si>
    <r>
      <t xml:space="preserve">EJE ESTRATÉGICO I: </t>
    </r>
    <r>
      <rPr>
        <sz val="9"/>
        <color rgb="FF000000"/>
        <rFont val="Times New Roman"/>
        <family val="1"/>
      </rPr>
      <t xml:space="preserve">FORTALECIMIENTO INSTITUCIONAL DE LA DEFENSA Y LA SEGURIDAD </t>
    </r>
  </si>
  <si>
    <r>
      <t>Entidad u Organismo: </t>
    </r>
    <r>
      <rPr>
        <sz val="9"/>
        <color rgb="FF000000"/>
        <rFont val="Times New Roman"/>
        <family val="1"/>
      </rPr>
      <t>ESCUELA DE GRADUADOS DE ALTOS ESTUDIOS ESTRATÉGICOS (EGAEE)</t>
    </r>
  </si>
  <si>
    <t>Resultado Estratégico PEI</t>
  </si>
  <si>
    <t>OE2-7</t>
  </si>
  <si>
    <t>Realizar actividades de coordinación con el cuerpo docente del diplomado</t>
  </si>
  <si>
    <t>Coordinación finalizada</t>
  </si>
  <si>
    <t>No cumplimiento por la no disposición de las instituciones externas y/o eventos presentados fuera de programación</t>
  </si>
  <si>
    <t>Reprogramar coordinación/buscar otras oferta de apoyo/reprogramar actividad</t>
  </si>
  <si>
    <t>Computadora/hojas/impresora/tinta</t>
  </si>
  <si>
    <t>Subdirector de Investigación, Extensión y Educación Continua.</t>
  </si>
  <si>
    <t>Brochurs</t>
  </si>
  <si>
    <t>Docentes/Aulas/refrigerios/Materiales</t>
  </si>
  <si>
    <t>Sub-total</t>
  </si>
  <si>
    <t>Redrigerio/Diplomas</t>
  </si>
  <si>
    <t>Solicitud aprobada</t>
  </si>
  <si>
    <t>Convocatoria publicada</t>
  </si>
  <si>
    <t>Diplomado ejecutado</t>
  </si>
  <si>
    <t>Certificados de participación/Lista de graduandos</t>
  </si>
  <si>
    <t>No cumplimiento por falta de fondos y/o eventos presentados fuera de programación</t>
  </si>
  <si>
    <t>Gestionar la adquisición de recursos/Reprogramar actividad</t>
  </si>
  <si>
    <r>
      <t xml:space="preserve">OBJETIVO ESTRATEGICO: </t>
    </r>
    <r>
      <rPr>
        <sz val="9"/>
        <color rgb="FF000000"/>
        <rFont val="Times New Roman"/>
        <family val="1"/>
      </rPr>
      <t>OE4. Fomentar a lo interno y externo de las Fuerzas Armadas una cultura de defensa, de respeto a los Derechos
Humanos y Derecho Internacional Humanitario.</t>
    </r>
  </si>
  <si>
    <t xml:space="preserve">Fomentada la
cultura de
defensa y respeto
a los Derechos
Humanos y
Derecho
Internacional
Humanitario.
</t>
  </si>
  <si>
    <t>Transmisión del Programa de Radio "Una Cultura de Defensa"</t>
  </si>
  <si>
    <t>Solicitar aprobación del Diplomado en Ciberseguridad</t>
  </si>
  <si>
    <t>Realizar convocatoria al Diplomado en Ciberseguridad</t>
  </si>
  <si>
    <t>Ejecutar el Diplomado en Ciberseguridad</t>
  </si>
  <si>
    <t>Realizar graduación de los participantes</t>
  </si>
  <si>
    <t>Elaborar cronograma de entrevistas</t>
  </si>
  <si>
    <t>Elaborar lista de temas tentativos</t>
  </si>
  <si>
    <t>Someter a la aprobación</t>
  </si>
  <si>
    <t>Promocionar en las Redes Sociales</t>
  </si>
  <si>
    <t>Ejecución de los programas de Radio</t>
  </si>
  <si>
    <t>No cumplimiento por la no disposición de los invitados, eventos presentados fuera de programación</t>
  </si>
  <si>
    <t>Convocar otros entrevistados/reprogramar actividad</t>
  </si>
  <si>
    <t>Presentes Institucionales</t>
  </si>
  <si>
    <t>Cartas de invitación</t>
  </si>
  <si>
    <t>Convocatoria realizada</t>
  </si>
  <si>
    <t xml:space="preserve">Fortalecidas las relaciones internacioles de las Fuerzas Armadas  </t>
  </si>
  <si>
    <t xml:space="preserve">Solicitar viaticos y pasajes aereos </t>
  </si>
  <si>
    <t xml:space="preserve">Asistir a las actividades concerniente a la reunión </t>
  </si>
  <si>
    <t>Realizar mensaje informando la salida y llegada</t>
  </si>
  <si>
    <t>Elaborar un informe de las novedades de la reunión</t>
  </si>
  <si>
    <t>viaticos/pasajes aereos</t>
  </si>
  <si>
    <t>Director/Subdirector Académico</t>
  </si>
  <si>
    <t>Director</t>
  </si>
  <si>
    <t>Solicitudes aprobadas</t>
  </si>
  <si>
    <t>Libramiento/informes</t>
  </si>
  <si>
    <t>Mensajes enviados</t>
  </si>
  <si>
    <t>Informe enviado</t>
  </si>
  <si>
    <t>Gestionar recursos/reprogramar actividad</t>
  </si>
  <si>
    <t>Solicitar aprobación de la realizacion del viaje</t>
  </si>
  <si>
    <t>Elaborar directiva de viaje</t>
  </si>
  <si>
    <t>Gestionar visados</t>
  </si>
  <si>
    <t>Gestionar los recursos/Reprogramar actividad</t>
  </si>
  <si>
    <t>Pasaportes</t>
  </si>
  <si>
    <t>Gestionar los recursos economicos para el viaje</t>
  </si>
  <si>
    <t>Partidas presupuestaria</t>
  </si>
  <si>
    <t>Ejecución de viaje académico</t>
  </si>
  <si>
    <t>Informe de cumplimiento</t>
  </si>
  <si>
    <t>Pasajes, viaticos, presentes institucionales</t>
  </si>
  <si>
    <t>Subdirector Académico</t>
  </si>
  <si>
    <t>Coordinaciones realizadas</t>
  </si>
  <si>
    <t>Directiva aprobada</t>
  </si>
  <si>
    <t>Pasaportes visados</t>
  </si>
  <si>
    <t>Viaticos, pasajes aereos aprobados</t>
  </si>
  <si>
    <t>Subdirector de Contabilidad</t>
  </si>
  <si>
    <t>Recursos economicos gestionados</t>
  </si>
  <si>
    <t>Viaje ejecutado</t>
  </si>
  <si>
    <r>
      <t xml:space="preserve">OBJETIVO ESTRATEGICO: </t>
    </r>
    <r>
      <rPr>
        <sz val="9"/>
        <color rgb="FF000000"/>
        <rFont val="Times New Roman"/>
        <family val="1"/>
      </rPr>
      <t>OE6. Mejorar el nivel de listeza operacional de las Fuerzas Armadas.</t>
    </r>
  </si>
  <si>
    <t xml:space="preserve">OE6-R22
</t>
  </si>
  <si>
    <t>Realizar levantamiento de la cantidad de miembros</t>
  </si>
  <si>
    <t>Realizar solicitudes de los uniformes del personal asimilado miliar y contratado</t>
  </si>
  <si>
    <t>Material Gatable</t>
  </si>
  <si>
    <t>Gestionar la adquisición de los uniformes</t>
  </si>
  <si>
    <t>Contratar sastre para la confección de uniformes</t>
  </si>
  <si>
    <t>Libramiento de pago</t>
  </si>
  <si>
    <t>Resultado Estratégico</t>
  </si>
  <si>
    <t>Portal de Transparencia actualizado acorde a las exigencias de la DIGEIG</t>
  </si>
  <si>
    <t>Alimentar el portal de transparencia mensualmente acorde a las actualizaciones de la DIGEG</t>
  </si>
  <si>
    <t>Solicitar informaciones a las areas involucradas en la actualización</t>
  </si>
  <si>
    <t>Participar de las reuniones convocadas por la DIGEIG</t>
  </si>
  <si>
    <t>Subir al portal de transparencia los datos recolectados</t>
  </si>
  <si>
    <t>Realizar las correcciones pertinentes de las evaluaciones preliminares</t>
  </si>
  <si>
    <t xml:space="preserve">Realizar informes al alto mando de las novedades presentadas </t>
  </si>
  <si>
    <t>Remitir a Planificación los resultados obtenidos de cada evaluación</t>
  </si>
  <si>
    <t>Elaborar el programa de contenido</t>
  </si>
  <si>
    <t>Contratar experto en materia de Geopolitica</t>
  </si>
  <si>
    <t>Contratar experto en creación curricular</t>
  </si>
  <si>
    <t xml:space="preserve">Someter el programa de contenido </t>
  </si>
  <si>
    <t>Contratar docentes experto en las ramas de aplicación</t>
  </si>
  <si>
    <t>Desarrollar el Plan de Estudio</t>
  </si>
  <si>
    <t>Socializar el Plan de Estudio</t>
  </si>
  <si>
    <t>Someter a la aprobación del Consejo Académico</t>
  </si>
  <si>
    <t>Someter a la aprobación del Consejo de Directores</t>
  </si>
  <si>
    <t>Refrigerio/Material gastable</t>
  </si>
  <si>
    <t>Material Gastable</t>
  </si>
  <si>
    <t>Asignación de fondos</t>
  </si>
  <si>
    <t>No cumplimiento por falta de fondos/por la no aprobación/ Por eventos presentados fuera de programación</t>
  </si>
  <si>
    <t>Contratar experto en materia de Diseño Curricular</t>
  </si>
  <si>
    <r>
      <t xml:space="preserve">EJE ESTRATÉGICO II: </t>
    </r>
    <r>
      <rPr>
        <sz val="9"/>
        <color rgb="FF000000"/>
        <rFont val="Times New Roman"/>
        <family val="1"/>
      </rPr>
      <t>Mejorar la calidad de vida de los Miembros de las Fuerzas Armadas y sus familiares.</t>
    </r>
  </si>
  <si>
    <t>OE1-R28</t>
  </si>
  <si>
    <t>Gestionar los recursos necesarios para el reajuste salariar</t>
  </si>
  <si>
    <t xml:space="preserve">Aplicar los cambios en la nomina de cargo </t>
  </si>
  <si>
    <t>Certificación del Estado Mayor</t>
  </si>
  <si>
    <t>OE1-R30</t>
  </si>
  <si>
    <t>OE1-R29</t>
  </si>
  <si>
    <t xml:space="preserve">Desarrollado
el Programa
de Educación Financiera para los
miembros de
las Fuerzas
Armadas. </t>
  </si>
  <si>
    <t>Impartir programas de educación financiera para los miembros de la EGAEE</t>
  </si>
  <si>
    <t>Desarrollado
el Programa
de superación personal para los miembros de la EGAEE</t>
  </si>
  <si>
    <t xml:space="preserve">Impartir charlas y conferencias sobre superación personal </t>
  </si>
  <si>
    <t>Suministradas las raciones alimenticia a los miembros de la EGAEE</t>
  </si>
  <si>
    <t>Adquisicipon y suministro de raciones alimenticias a los miembros de la EGAEE</t>
  </si>
  <si>
    <r>
      <t xml:space="preserve">EJE ESTRATÉGICO V: </t>
    </r>
    <r>
      <rPr>
        <sz val="9"/>
        <color rgb="FF000000"/>
        <rFont val="Times New Roman"/>
        <family val="1"/>
      </rPr>
      <t>E5. Gestión Institucional, Apoyo Administrativo y Desarrollo Proyectivo.</t>
    </r>
  </si>
  <si>
    <r>
      <t xml:space="preserve">OBJETIVO ESTRATEGICO: </t>
    </r>
    <r>
      <rPr>
        <sz val="9"/>
        <color rgb="FF000000"/>
        <rFont val="Times New Roman"/>
        <family val="1"/>
      </rPr>
      <t>OE3. Adaptar el accionar de las Fuerzas Armadas a los requerimientos de los organismos de fiscalización del Estado en términos
de transparencia, controles internos, Tecnología de la Información y Comunicación, entre otros.</t>
    </r>
  </si>
  <si>
    <t>Implementada las Normas de Control Interno (NOBACI)</t>
  </si>
  <si>
    <t>Recolección de datos para la implementación de las NOBACI</t>
  </si>
  <si>
    <t>Implementado el Sistema de Medición Continua de Avance TIC y e-Gobierno</t>
  </si>
  <si>
    <t>Realizar mesas de trabajo para el desarrollo de la NOBACI 1: Ambiente de Control</t>
  </si>
  <si>
    <t>Realizar mesas de trabajo para el desarrollo de la NOBACI 2: Valoración y Administración de Riesgos</t>
  </si>
  <si>
    <t>Realizar mesas de trabajo para el desarrollo de la NOBACI 3: Actividades de Control</t>
  </si>
  <si>
    <t>Realizar mesas de trabajo para el desarrollo de la NOBACI 4: Información y Comunicación</t>
  </si>
  <si>
    <t>Realizar mesas de trabajo para el desarrollo de la NOBACI 5: Monitoreo y Evaluación</t>
  </si>
  <si>
    <t>Realizar revisión general de las NOBACI</t>
  </si>
  <si>
    <t>Recolección de datos para la implementación de las TIC</t>
  </si>
  <si>
    <t>5.OE3-R60</t>
  </si>
  <si>
    <r>
      <t xml:space="preserve">OBJETIVO ESTRATEGICO: </t>
    </r>
    <r>
      <rPr>
        <sz val="9"/>
        <color rgb="FF000000"/>
        <rFont val="Times New Roman"/>
        <family val="1"/>
      </rPr>
      <t>OE4. Fortalecer el Sistema de educación, doctrina y entrenamiento militar de las Fuerzas Armadas.</t>
    </r>
  </si>
  <si>
    <t>Fortalecidos los
programas de
los sistemas
educativos de
las Fuerzas
Armadas, conforme al cumplimiento de las
Áreas Misionales.</t>
  </si>
  <si>
    <r>
      <t xml:space="preserve">OBJETIVO ESTRATEGICO: </t>
    </r>
    <r>
      <rPr>
        <sz val="9"/>
        <color rgb="FF000000"/>
        <rFont val="Times New Roman"/>
        <family val="1"/>
      </rPr>
      <t>OE6. Fortalecer el Sistema de Gestión Integral del Talento Humano de las Fuerzas Armadas.</t>
    </r>
  </si>
  <si>
    <t>Realización
de
evaluación
de
desempeño
del personal</t>
  </si>
  <si>
    <t xml:space="preserve">Fortalecido el
sistema de
Gestión
Personal de las
Fuerzas
Armadas.
</t>
  </si>
  <si>
    <t>5.OE6-R68.</t>
  </si>
  <si>
    <t>Actualización de los perfiles de cargos del personal de la EGAEE</t>
  </si>
  <si>
    <t>ÁREAS</t>
  </si>
  <si>
    <t>Dirección</t>
  </si>
  <si>
    <t>Involucrados</t>
  </si>
  <si>
    <t>Asistente</t>
  </si>
  <si>
    <t>Subdirector de Investigación, Extensión y Educación Continua</t>
  </si>
  <si>
    <t>Redes Sociales/Docentes</t>
  </si>
  <si>
    <t>Director/Subdirector Administrativo/Relaciones Públicas</t>
  </si>
  <si>
    <t>Redes Sociale</t>
  </si>
  <si>
    <t>Subdirector de Investigación</t>
  </si>
  <si>
    <t>Departamento de Planificación</t>
  </si>
  <si>
    <t>Departamento de Rel. Públicas</t>
  </si>
  <si>
    <t>Departamento de Jurídica</t>
  </si>
  <si>
    <t>Nivel de Riesgo</t>
  </si>
  <si>
    <t>Riesgo</t>
  </si>
  <si>
    <t>MEDIO</t>
  </si>
  <si>
    <t>BAJO</t>
  </si>
  <si>
    <t xml:space="preserve">Nivel de Riesgo </t>
  </si>
  <si>
    <t>Experto en Seguridad, Experto Curricular y equipo de apoyo</t>
  </si>
  <si>
    <t>Formulario de Pago</t>
  </si>
  <si>
    <t>Libramiento de Pago/Solicitud de Expertos</t>
  </si>
  <si>
    <t>Programa de Contenido Elaborado</t>
  </si>
  <si>
    <t>Programa de Contenido Aprobado</t>
  </si>
  <si>
    <t>Plan Desarrollado</t>
  </si>
  <si>
    <t>Plan Socializado</t>
  </si>
  <si>
    <t>Plan Sometido al Consejo Interno</t>
  </si>
  <si>
    <t>Plan Sometido al Consejo Externo</t>
  </si>
  <si>
    <t>Preupuesto Aprobado</t>
  </si>
  <si>
    <r>
      <t xml:space="preserve">OBJETIVO ESTRATEGICO: </t>
    </r>
    <r>
      <rPr>
        <sz val="9"/>
        <color rgb="FF000000"/>
        <rFont val="Times New Roman"/>
        <family val="1"/>
      </rPr>
      <t>Garantizar la planificación y ejecución curricular conforme a las necesidades institucionales y nacionales en materia de Seguridad y Defensa.</t>
    </r>
  </si>
  <si>
    <t>Supervisar y verificar los planes de estudio y controles de docencia</t>
  </si>
  <si>
    <t>Aplicar los planes de estudio bajo el esquema por competencias</t>
  </si>
  <si>
    <t>Someter cambios acorde a los hallazgos en la aplicación de los nuevos planes</t>
  </si>
  <si>
    <t>Planificador Académico/Coordinador Académico/Docentes/Ayudante</t>
  </si>
  <si>
    <t>Controles de docencia</t>
  </si>
  <si>
    <t xml:space="preserve">Rutinas </t>
  </si>
  <si>
    <t>Apuntes</t>
  </si>
  <si>
    <t>Remisión de hallazgos</t>
  </si>
  <si>
    <t>Calendario actualizado</t>
  </si>
  <si>
    <t>Calendario elaborado</t>
  </si>
  <si>
    <t>Por eventos presentados fuera de programación</t>
  </si>
  <si>
    <t>Continuación: Ejecución del programa de estudio</t>
  </si>
  <si>
    <t>Pago de Docentes</t>
  </si>
  <si>
    <t>Viaticos, pasajes aereos</t>
  </si>
  <si>
    <t>Julio 2023</t>
  </si>
  <si>
    <t xml:space="preserve">Viaticos, </t>
  </si>
  <si>
    <t>Programa Ejecutado</t>
  </si>
  <si>
    <r>
      <t xml:space="preserve">EJE ESTRATÉGICO II: </t>
    </r>
    <r>
      <rPr>
        <sz val="9"/>
        <color rgb="FF000000"/>
        <rFont val="Times New Roman"/>
        <family val="1"/>
      </rPr>
      <t>Académico</t>
    </r>
  </si>
  <si>
    <t>Viaje Académico ejecutado</t>
  </si>
  <si>
    <t>Taller de Ciberseguridad Ejecutado</t>
  </si>
  <si>
    <t>Taller de Comunicación Ejecutado</t>
  </si>
  <si>
    <t>Recorrido Fronterizo Ejecutado</t>
  </si>
  <si>
    <t>Ejercicio Manejo de Crisis Ejecutado</t>
  </si>
  <si>
    <t>Graduación Ejecutada</t>
  </si>
  <si>
    <t>ALTO</t>
  </si>
  <si>
    <t>Falta de Fondos/Por eventos presentados fuera de programación</t>
  </si>
  <si>
    <t>Desarrollar el programa de Maestría en Defensa y Seguridad Nacional de la 21ª   promoción (período 2023-2024)</t>
  </si>
  <si>
    <t>Refrigerio</t>
  </si>
  <si>
    <t>Proyección</t>
  </si>
  <si>
    <t>Impartit el Taller de Comunicación Estratégica</t>
  </si>
  <si>
    <t>Realizar Graduación</t>
  </si>
  <si>
    <t>Seleccionar aspirantes a la maestría</t>
  </si>
  <si>
    <t>Recibir a los cursantes admitidos</t>
  </si>
  <si>
    <t>Impartir la Orientación Institucional</t>
  </si>
  <si>
    <t>Impartir Taller de Técnicas y Dinámica Grupal</t>
  </si>
  <si>
    <t>Impartir Taller de Lingüística y Redacción</t>
  </si>
  <si>
    <t>Ejecución del programa de estudio</t>
  </si>
  <si>
    <t>Realizar recorrido de reconocimiento por la zona norte de la frontera dominico haitiana</t>
  </si>
  <si>
    <t>Planificador Académico/Coordinador Académico/Docentes/Ayudante/Contabilidad/Presupuesto/Nómina</t>
  </si>
  <si>
    <t>Participar del Simposio</t>
  </si>
  <si>
    <t xml:space="preserve"> Implementar Sistema Integrado de Admisión y Registro SIAR</t>
  </si>
  <si>
    <t>Migrar expedientes de los cursantes al SIAR</t>
  </si>
  <si>
    <t>Gestionar matriculación de cursantes</t>
  </si>
  <si>
    <t>Realizar evaluaciones de las actividades académicas</t>
  </si>
  <si>
    <t>Realizar evaluaciones al final de cada asignatura del programa de maestría</t>
  </si>
  <si>
    <t>Realizar evaluaciones al final de cada asignatura del programa dela especialidad</t>
  </si>
  <si>
    <t>Realizar evaluaciones al final de cada actividad académica ejecutada</t>
  </si>
  <si>
    <t xml:space="preserve">Realizar reportes de cada evaluación </t>
  </si>
  <si>
    <t>Gestionar registro y carnetización de docentes</t>
  </si>
  <si>
    <t>Gestionar los carnet de los docentes</t>
  </si>
  <si>
    <t>Actualizar Base de Datos de Egresados de los diferentes programas de la EGAEE</t>
  </si>
  <si>
    <t>Actualizar Base de Datos de Egresados</t>
  </si>
  <si>
    <t>Subir Base de Datos de los Egresados al Portal de la EGAEE</t>
  </si>
  <si>
    <t xml:space="preserve"> Fortalecer las politicas de implementación del control y valoración de riesgos en la escuela</t>
  </si>
  <si>
    <t xml:space="preserve">Levantamiento de riesgos fisicos de la escuela </t>
  </si>
  <si>
    <t xml:space="preserve"> Fortalecimiento de la cultura de calidad en la comunidad académica de la EGAEE</t>
  </si>
  <si>
    <t xml:space="preserve">Levantar indicadores de gestión </t>
  </si>
  <si>
    <t xml:space="preserve">Realizar evaluación interna de procesos </t>
  </si>
  <si>
    <t xml:space="preserve">Presentar propuesta de tareas y actividades de la comisión de calidad </t>
  </si>
  <si>
    <t>Control de la documentación</t>
  </si>
  <si>
    <t xml:space="preserve">Realizar levantamiento de los documentos (normativas, manuales, reglamentos, instructivos, formularios) que son utilizados </t>
  </si>
  <si>
    <t xml:space="preserve">Actualizar lista maestra de control de la documentación </t>
  </si>
  <si>
    <t xml:space="preserve">Socializar documentos de la escuela y lista maestra a todo el personal </t>
  </si>
  <si>
    <t xml:space="preserve">OE4-R16
</t>
  </si>
  <si>
    <t>Realizar actividades con personalidades internacionales.</t>
  </si>
  <si>
    <t>Convocar a los entrevistados</t>
  </si>
  <si>
    <t>Director, Coordinador, Encargado de Programa de Radio</t>
  </si>
  <si>
    <r>
      <t xml:space="preserve">OBJETIVO ESTRATEGICO: </t>
    </r>
    <r>
      <rPr>
        <sz val="9"/>
        <color rgb="FF000000"/>
        <rFont val="Times New Roman"/>
        <family val="1"/>
      </rPr>
      <t>OE5 Fortalecer las relaciones y alianzas estratégicas con otras fuerzas militares, países y organismos internacionales.</t>
    </r>
  </si>
  <si>
    <t>Ayudante</t>
  </si>
  <si>
    <t>Director, Encargado de Viajes</t>
  </si>
  <si>
    <t>Director y comitiva</t>
  </si>
  <si>
    <t>Entrega de
pedidos de
prendas de
vestir a los
miembros de EGAEE</t>
  </si>
  <si>
    <t xml:space="preserve">Realizado el
avituallamiento
a los miembros
de las Fuerzas
Armadas.
</t>
  </si>
  <si>
    <t>Contabilidad, Compras</t>
  </si>
  <si>
    <t>Levantamiento finalizado</t>
  </si>
  <si>
    <t>Solicitudes realizadas</t>
  </si>
  <si>
    <t>Satre contratado</t>
  </si>
  <si>
    <t>Uniformes adquiridos</t>
  </si>
  <si>
    <t>Revisada la estructura organizacional de las Fuerzas Armadas a fin de reajustar los sueldos por cargos</t>
  </si>
  <si>
    <t>Orden General No. 1-2023</t>
  </si>
  <si>
    <t>Recursos Gestionados</t>
  </si>
  <si>
    <t>Nómina, acorde a la Orden General</t>
  </si>
  <si>
    <t>No cumplimiento por falta de Fondos/Eventos presentados fuera de programación</t>
  </si>
  <si>
    <t>Gestionar recursos/Reprogramar ejecución</t>
  </si>
  <si>
    <t>Gestionar adquisición de raciones alimienticias</t>
  </si>
  <si>
    <t>Lista de personal de planta</t>
  </si>
  <si>
    <t>Gestionar pago de raciones alimenticias</t>
  </si>
  <si>
    <t>Gestionar proveedores de alimentos</t>
  </si>
  <si>
    <t>Lista de pedidos alimenticios</t>
  </si>
  <si>
    <t>Subdirector Administrativo/Enc. Compras</t>
  </si>
  <si>
    <t>Raciones alimenticias suministradas</t>
  </si>
  <si>
    <t>No cumplimiento por falta de Fondos</t>
  </si>
  <si>
    <t>Gestionar recursos</t>
  </si>
  <si>
    <t xml:space="preserve">Realizar actividades de coordinación </t>
  </si>
  <si>
    <t xml:space="preserve">Realizar actividades de coordinación con el cuerpo docente </t>
  </si>
  <si>
    <t>Solicitar aprobación del programa</t>
  </si>
  <si>
    <t>Realizar convocatoria al programa</t>
  </si>
  <si>
    <t>Ejecutar el programa</t>
  </si>
  <si>
    <t>Entrega de certificados de participación</t>
  </si>
  <si>
    <t xml:space="preserve">Subdirector Administrativo  </t>
  </si>
  <si>
    <t>Actividades Coordinadas</t>
  </si>
  <si>
    <t>Cuerpo docente contratado</t>
  </si>
  <si>
    <t>Programa  ejecutado</t>
  </si>
  <si>
    <t>Docentes/Redes Sociales</t>
  </si>
  <si>
    <r>
      <t xml:space="preserve">OBJETIVO ESTRATEGICO: </t>
    </r>
    <r>
      <rPr>
        <sz val="9"/>
        <color rgb="FF000000"/>
        <rFont val="Times New Roman"/>
        <family val="1"/>
      </rPr>
      <t>OE2. Fortalecer la imagen institucional de las Fuerzas Armadas</t>
    </r>
  </si>
  <si>
    <t>Fortalecida la imagen institucional de las Fuerzas Armadas</t>
  </si>
  <si>
    <t>OE2-59</t>
  </si>
  <si>
    <r>
      <t xml:space="preserve">OBJETIVO ESTRATEGICO: </t>
    </r>
    <r>
      <rPr>
        <sz val="9"/>
        <color rgb="FF000000"/>
        <rFont val="Times New Roman"/>
        <family val="1"/>
      </rPr>
      <t>OE1. Promover el bienestar de los miembros de las Fuerzas Armadas.</t>
    </r>
  </si>
  <si>
    <t>Departamento de Relaciones Públicas</t>
  </si>
  <si>
    <t>Dirección/Subdirecciones</t>
  </si>
  <si>
    <t>Plan elaborado y aprobado</t>
  </si>
  <si>
    <t>Elaborar Plan de Capacitación del Personal EGAEE</t>
  </si>
  <si>
    <t>Material gastable</t>
  </si>
  <si>
    <t>Representante de Libre Acceso a la Información (RAI)</t>
  </si>
  <si>
    <t>Informaciones solicitadas</t>
  </si>
  <si>
    <t>Informaciones cargadas</t>
  </si>
  <si>
    <t>Correcciones realizadas</t>
  </si>
  <si>
    <t>Informe realizado</t>
  </si>
  <si>
    <t>Informe remitido</t>
  </si>
  <si>
    <t>Informaciones remitidas al ciudadano</t>
  </si>
  <si>
    <t>Remitir informaciones solicitadas por los ciudadanos, según la Ley de Libre Acceso a la Información</t>
  </si>
  <si>
    <t>participación en convocatoria</t>
  </si>
  <si>
    <t>No convocatoria de la DIGEIG</t>
  </si>
  <si>
    <t>Solicitar inclusión en evento</t>
  </si>
  <si>
    <t>Mesas llevadas a cabo</t>
  </si>
  <si>
    <t>Revisión Realizada</t>
  </si>
  <si>
    <t>Todas las Areas</t>
  </si>
  <si>
    <t>Recolectar de datos del Pilar: Uso de las TIC</t>
  </si>
  <si>
    <t>Recolectar de datos del Pilar: Implementación de Gobierno Electrónico</t>
  </si>
  <si>
    <t>Recolectar de datos del Pilar: Gobierno Abierto y e-participación</t>
  </si>
  <si>
    <t>Recolectar de datos del Pilar: Servicios en Línea</t>
  </si>
  <si>
    <t>Encargado de Tecnologia/RAI</t>
  </si>
  <si>
    <t>No cumplimiento por falta de fondos/Por eventos presentados fuera de programación</t>
  </si>
  <si>
    <t>Gestionar fondos/Reprogramar actividad</t>
  </si>
  <si>
    <t>Datos recolectados</t>
  </si>
  <si>
    <t>Iniciar la primera fase del proceso de evaluación: Logística</t>
  </si>
  <si>
    <t>Iniciar segunda fase del proceso de evaluación: Evaluación de Desempeño</t>
  </si>
  <si>
    <t>Iniciar tercera fase del proceso de evaluación: Cargar formularios al Sistema del J-1</t>
  </si>
  <si>
    <t>Encargado de Recursos Humanos</t>
  </si>
  <si>
    <t>Indicador verificable Objetivamente</t>
  </si>
  <si>
    <t>Fase completada</t>
  </si>
  <si>
    <t>Actualización del Manual de Funciones acorde a la Orden General No. 1-2023</t>
  </si>
  <si>
    <t>Escaner</t>
  </si>
  <si>
    <t>Expedientes migrados</t>
  </si>
  <si>
    <t>Cursantes matriculados</t>
  </si>
  <si>
    <t>Admisión/Registro</t>
  </si>
  <si>
    <t>No cumplimiento por la no admisión de estudiantes/Eventos presentados fuera de programación</t>
  </si>
  <si>
    <t>Gestionar Admisión de nuevos estudiantes/Reprogramar actividad</t>
  </si>
  <si>
    <t>Lista de Estudiantes</t>
  </si>
  <si>
    <t>Programa académico</t>
  </si>
  <si>
    <t xml:space="preserve">Resultados de Evaluación </t>
  </si>
  <si>
    <t>Encargada de Evaluación</t>
  </si>
  <si>
    <t>Evaluaciones realizadas</t>
  </si>
  <si>
    <t>Reportes realizados</t>
  </si>
  <si>
    <t>No cumplimiento por la no ejecución del programa académico</t>
  </si>
  <si>
    <t>Gestionar la ejecución del programa académico</t>
  </si>
  <si>
    <t>Docentes asignados</t>
  </si>
  <si>
    <t>Base de datos</t>
  </si>
  <si>
    <t>Cronograma elaborado y aprobado</t>
  </si>
  <si>
    <t>No cumplimiento por falta de fondos/Eventos presentados fuera de programación</t>
  </si>
  <si>
    <t>Gestionar los fondos correspondiente/ Reprogramar actividad</t>
  </si>
  <si>
    <t>Gestionar los fondos correspondiente/Reprogramar actividad</t>
  </si>
  <si>
    <t>No cumplimiento por Eventos presentados fuera de programación</t>
  </si>
  <si>
    <t>DAFO 1.5 Elaborar plan para el fortalecimiento de imagen institucional</t>
  </si>
  <si>
    <t>DAFO 1.5 Elaborar plan para el fortalecimiento del clima laboral</t>
  </si>
  <si>
    <t>DAFO 2.3. Elaborar Instrumentos para la evaluación por competencia</t>
  </si>
  <si>
    <t>Instrumento elaborado</t>
  </si>
  <si>
    <t>DAFO 2.6  Identificar debilidades en los nuevos planes por competencias</t>
  </si>
  <si>
    <t>DAFO 2.6  Elaborar encuesta de satisfación sobre el proceso academico para los estudiantes</t>
  </si>
  <si>
    <t>Gestionar partida presupuestaria/ Reprogramar actividad</t>
  </si>
  <si>
    <r>
      <t xml:space="preserve">OBJETIVO ESTRATEGICO: </t>
    </r>
    <r>
      <rPr>
        <sz val="9"/>
        <color rgb="FF000000"/>
        <rFont val="Times New Roman"/>
        <family val="1"/>
      </rPr>
      <t xml:space="preserve">Desarrollar los mecanismos necesarios para el fomento de la construcción del conocimiento y la capacitación </t>
    </r>
  </si>
  <si>
    <t>EJE ESTRATÉGICO</t>
  </si>
  <si>
    <t>Gestionar mayor partida presupuestaria para mejorar la calidad de la investigación</t>
  </si>
  <si>
    <t xml:space="preserve">DAFO 3.3 Gestionar fondo para que el personal docente y estudiante realicen investigación científica </t>
  </si>
  <si>
    <t xml:space="preserve"> Aplicación de mecanismo para identificar investigaciónes mediante la vinculación con la sociedad</t>
  </si>
  <si>
    <t>DAFO 3.4 Establecer mecanismos que prueben que los temas desarrollados contribuyeron a la resolución de conflictos</t>
  </si>
  <si>
    <t>Identificar Concursos de financiamiento de la investigación Científica</t>
  </si>
  <si>
    <t>Identificar temas de investigación que contribuya a la resolución de conflicto</t>
  </si>
  <si>
    <t>Incentivar a la participación en concursos de financiamiento de la investigación científica</t>
  </si>
  <si>
    <t>IP. Aplicar a Bolsas de Financiamiento Concursables</t>
  </si>
  <si>
    <t>DAFO 3.3 Establecer mecanismos de evaluación que permitan detectar temas de investigación según la necesidad social</t>
  </si>
  <si>
    <t>Preparar los temas ponderados para los trabajos de investigación según las líneas de investigación</t>
  </si>
  <si>
    <t>Presentar a la Rectoria los temas ponderados para los trabajos de investigación</t>
  </si>
  <si>
    <t>Director, Encargada de Investigación</t>
  </si>
  <si>
    <t>Temas finalizados</t>
  </si>
  <si>
    <t>Temas aprobados</t>
  </si>
  <si>
    <t>Fortalecidos e innovados los procesos de la investigación para elevar la calidad</t>
  </si>
  <si>
    <t xml:space="preserve">Presentación  y evaluación de la 2da. fase de investigación </t>
  </si>
  <si>
    <t xml:space="preserve">Presentación  y evaluación de la 3era. fase de investigación </t>
  </si>
  <si>
    <t xml:space="preserve">Presentación  y evaluación de la 4ta. fase de investigación </t>
  </si>
  <si>
    <t>Recibir los trabajos de investigación aprobados empastados</t>
  </si>
  <si>
    <t>Encargada de Investigación, Asesores y Evaluadores</t>
  </si>
  <si>
    <t>Gestionar partida presupuestaria/Reprogramar actividad</t>
  </si>
  <si>
    <t xml:space="preserve">Presentación de tesis de la 21ª Promoción de la Maestría en Defensa y Seguridad Nacional </t>
  </si>
  <si>
    <t>Octubre-diciembre 2023/Enero 2024</t>
  </si>
  <si>
    <t>Recibir los formularios de la delimitacion de temas de cada estudiante</t>
  </si>
  <si>
    <t xml:space="preserve">Presentación  y evaluación del Anteproyecto de investigación </t>
  </si>
  <si>
    <t>Formularios recibidos</t>
  </si>
  <si>
    <t>Anteproyecto evaluado</t>
  </si>
  <si>
    <t>Tesis evaluadas y recibidas</t>
  </si>
  <si>
    <t>Asignar los temas de trabajo de tesis</t>
  </si>
  <si>
    <t>Obtenidos los recursos para el financiamiento de investigaciones para la solución de Conflictos</t>
  </si>
  <si>
    <t>DAFO 3.2 Gestionar los fondos para mejorar los pagos de los investigadores, asesores y jurados</t>
  </si>
  <si>
    <t>Plan de gestión de fondos</t>
  </si>
  <si>
    <t>Evaluaciones externas</t>
  </si>
  <si>
    <t>Estudio de campo</t>
  </si>
  <si>
    <t>Aplicar en Concursos de investigación científica</t>
  </si>
  <si>
    <t>Director/Subdirector de Contabilidad</t>
  </si>
  <si>
    <t>Fondos gestionados</t>
  </si>
  <si>
    <t>Temas identificados</t>
  </si>
  <si>
    <t>Director/Encargada de Investigación/Equipo investigador</t>
  </si>
  <si>
    <t>Mecanismos establecidos</t>
  </si>
  <si>
    <t>No cumplimiento por la no disposición de fondos/Eventos presentados fuera de programación</t>
  </si>
  <si>
    <t>Gestionar otros medios/Reprogramar actividad</t>
  </si>
  <si>
    <t>Concursos identificados</t>
  </si>
  <si>
    <t>Aplicación en concurso</t>
  </si>
  <si>
    <t>No cumplimiento por falta de concursos/Eventos presentados fuera de programación</t>
  </si>
  <si>
    <t>Gestión de recursos y financiamiento</t>
  </si>
  <si>
    <t>Programas de Educación Continua desarrollados acordes a las necesidades de la comunidad educativa</t>
  </si>
  <si>
    <t>Docentes/Aula/Material didactico</t>
  </si>
  <si>
    <t>Impartir diplomado en Metodología de la Investigación aplicada a la Seguridad y Defensa.</t>
  </si>
  <si>
    <t>Subtotal</t>
  </si>
  <si>
    <t>Impartir Diplomado en Defensa y Seguridad Nacional.</t>
  </si>
  <si>
    <t>Ejecución del programa del diplomado</t>
  </si>
  <si>
    <t>Ejecución de actividades complementarias</t>
  </si>
  <si>
    <t>Desarrollo de actividades de verificación de competencias adquiridas</t>
  </si>
  <si>
    <t>Realizar graduación</t>
  </si>
  <si>
    <t>Listado de graduandos/Certificados</t>
  </si>
  <si>
    <t>Encargado de Educación Continua/Docentes/Coordinadores</t>
  </si>
  <si>
    <t>Actividades ejecutadas</t>
  </si>
  <si>
    <t>Programa ejecutado</t>
  </si>
  <si>
    <t>Lista de graduandos</t>
  </si>
  <si>
    <t>Gestionar partidad/Reprogramar actividad</t>
  </si>
  <si>
    <t>TOTAL</t>
  </si>
  <si>
    <t>EXTENSIÓN</t>
  </si>
  <si>
    <t>EDUCACIÓN CONTINUA</t>
  </si>
  <si>
    <t xml:space="preserve"> Realizar mantenimiento preventivo de los vehículos de transporte de la EGAEE</t>
  </si>
  <si>
    <t>Mecanico</t>
  </si>
  <si>
    <t>Realizar un chequeo general de la guagua de transporte del personal</t>
  </si>
  <si>
    <t>Gestionar partida/ Reprogramar actividad</t>
  </si>
  <si>
    <t>Director/Subdirector de Contabilidad/Encargado de Compras/ Encargado de Logística</t>
  </si>
  <si>
    <t>Facturas/libramiento de pago/Conduce</t>
  </si>
  <si>
    <t>Listado de ultimas vacaciones</t>
  </si>
  <si>
    <t>Elaborar planificación de las actividades del personal EGAEE</t>
  </si>
  <si>
    <t>Lista de cumpleaños</t>
  </si>
  <si>
    <t>Listado del personal</t>
  </si>
  <si>
    <t>Logística/Regalos</t>
  </si>
  <si>
    <t xml:space="preserve"> Gestionar abastecimiento del Almacén</t>
  </si>
  <si>
    <t xml:space="preserve">Adquisición  </t>
  </si>
  <si>
    <t>Adquisición de Equipos</t>
  </si>
  <si>
    <t>Adquisición de compras de materiales y equipos de oficinas para el primer semestre.</t>
  </si>
  <si>
    <t>Adquisición de compras de materiales y equipos de oficinas para el segundo semestre.</t>
  </si>
  <si>
    <t>Inventario de Almacen</t>
  </si>
  <si>
    <t>Inventario de equipos</t>
  </si>
  <si>
    <t>Relación de servicios de usuarios</t>
  </si>
  <si>
    <t>Solicitudes de usuarios</t>
  </si>
  <si>
    <t>Acceso de licencias</t>
  </si>
  <si>
    <t xml:space="preserve"> Implementar Normas de la Tecnología de la Información y Comunicación (NORTIC</t>
  </si>
  <si>
    <t>Ejecutadas actividades de extensión vinculadas a la docencia con la participación de los docentes</t>
  </si>
  <si>
    <t>DAFO 4.3 Articulación de la docencia e inclusión de docentes en las actividades de extensión</t>
  </si>
  <si>
    <t>DAFO 4.4 Fortalecimiento de las actividades de extensión mediante la aplicación de encuestas a la sociedad</t>
  </si>
  <si>
    <t>Fortalecido el sistema de verificación de las competencias adquiridas por los egresados</t>
  </si>
  <si>
    <t>DAFO 4.4. Crear mecanismos para medir la satisfación de los empleadores en las ofertas académicas que incluye profesionales de la sociedad</t>
  </si>
  <si>
    <t>Crear el circulo de egresado de la EGAEE</t>
  </si>
  <si>
    <t>Crear encuestas de satisfación tanto de los egresados como de empleadores</t>
  </si>
  <si>
    <t>DAFO 4.5 Promocionar la insercipon laboral de los egresados de la clase civil</t>
  </si>
  <si>
    <t>Ejecutar programa de asesorias en cada programa académico</t>
  </si>
  <si>
    <t>Realizar encuestas de satisfación sobre el acompañamiento</t>
  </si>
  <si>
    <t>DAFO 5.1 Aplicado el programa de acompañamiento y orientación en cada oferta de forma sistemática</t>
  </si>
  <si>
    <t>Impartir charlas de orientación</t>
  </si>
  <si>
    <t>Establecer pogramas de acompañamiento acorde a las necesidades de los estudiantes</t>
  </si>
  <si>
    <t>Desarrollar y ejecutar Proceso de tutorias conforme a las normativas institucionales</t>
  </si>
  <si>
    <t>Brindar atención integral y psicológica para garantizar el cuidado de los estudiantes</t>
  </si>
  <si>
    <t>DAFO 5.2 Crear grupos estudiantiles en diferentes areas</t>
  </si>
  <si>
    <t>Director/Subdirector Académico/Planificador Académico</t>
  </si>
  <si>
    <t>Charlas impartidas</t>
  </si>
  <si>
    <t>Calendario de asesorias</t>
  </si>
  <si>
    <t>Reglamento de tutorias</t>
  </si>
  <si>
    <t>pago de psicológa</t>
  </si>
  <si>
    <t>Asesorias ejecutadas</t>
  </si>
  <si>
    <t>Encargada de Investigación</t>
  </si>
  <si>
    <t>Planificador Académico/Docentes</t>
  </si>
  <si>
    <t>Tutorias ejecutadas</t>
  </si>
  <si>
    <t>No cumplimiento por eventos presentados fuera de programación o no existir casos que requieran tutoria</t>
  </si>
  <si>
    <t>Gestionar partida/Reprogramar actividad</t>
  </si>
  <si>
    <t>Psicológa</t>
  </si>
  <si>
    <t>Atención psicológica brindada</t>
  </si>
  <si>
    <t>Evaluación</t>
  </si>
  <si>
    <t>Encuestas realizadas</t>
  </si>
  <si>
    <t>DAFO 6.1 Digitalizar expedientes de los docentes</t>
  </si>
  <si>
    <t>DAFO 6.2 Registro de la participación de los docentes en las actividades de extensión e investigación</t>
  </si>
  <si>
    <t>6.2. Crear grupos académicos integrados por los docentes</t>
  </si>
  <si>
    <t>Elaborar programa de actividades académicas-administrativa que incluya la participación de docentes</t>
  </si>
  <si>
    <t xml:space="preserve">Integrar al Cuerpo Docente </t>
  </si>
  <si>
    <t>Elaborar lista de participación en actividades para cada docente</t>
  </si>
  <si>
    <t>Elaborar programa de capacitación para docentes</t>
  </si>
  <si>
    <t>Convocatoria de docentes a participar en capacitaciones académicas-administrativas</t>
  </si>
  <si>
    <t>Aplicar encuestas de satisfación y mejora de los procesos a los docentes</t>
  </si>
  <si>
    <t>Aplicar mecanismos de evaluación para conocer la satisfación y rendimiento de los docentes</t>
  </si>
  <si>
    <t>Aplicar encuestas de evaluación según el reglamento docente</t>
  </si>
  <si>
    <t>Elaborar informes sobre los resultados de evaluación</t>
  </si>
  <si>
    <t>DAFO 6.1 Crear un programa de capacitación</t>
  </si>
  <si>
    <t>Planificación Académica/Ayudante</t>
  </si>
  <si>
    <t>Expedientes digitalizados</t>
  </si>
  <si>
    <t>Documentos enviados</t>
  </si>
  <si>
    <t>Carnet entregados</t>
  </si>
  <si>
    <t>Listado de participación</t>
  </si>
  <si>
    <t>Material gastable/Docentes</t>
  </si>
  <si>
    <t>Listado de docentes</t>
  </si>
  <si>
    <t xml:space="preserve">Encargada de Investigación </t>
  </si>
  <si>
    <t>Grupos creados y en funcionamiento</t>
  </si>
  <si>
    <t>Actividades realizadas</t>
  </si>
  <si>
    <t>Subdirector Investigación/Subdirector Administrativo</t>
  </si>
  <si>
    <t>Lista elaborada</t>
  </si>
  <si>
    <t>Programa elaborado</t>
  </si>
  <si>
    <t>Convocatorias realizadas</t>
  </si>
  <si>
    <t>No cumplimiento por falta de fondo//Por la no disponibilidad de los docentes/Eventos presentados fuera de programación</t>
  </si>
  <si>
    <t>Desarrollado
el Programa
de orientación psicológica para los miembros de la EGAEE</t>
  </si>
  <si>
    <t>Registro</t>
  </si>
  <si>
    <t>Encuestas aplicadas</t>
  </si>
  <si>
    <t>Informe elaborado</t>
  </si>
  <si>
    <t>Gestión docente llevada a cabo de manera efectiva, eficiente y en base a las exigencias de la dimensión 6 de la EQ</t>
  </si>
  <si>
    <t>Planificación elaborada y ejecutada</t>
  </si>
  <si>
    <t>Encargado de Logística y Compras</t>
  </si>
  <si>
    <t>Equipos y materiales adquiridos</t>
  </si>
  <si>
    <t xml:space="preserve"> Adecuación de la infraestructura Tecnologica</t>
  </si>
  <si>
    <t>Ampliación de la infraestructura física</t>
  </si>
  <si>
    <t>Encargado de Tecnologia/Soporte Técnico</t>
  </si>
  <si>
    <t>Inventario actualizado</t>
  </si>
  <si>
    <t>Mantenimiento realizado</t>
  </si>
  <si>
    <t>Políticas ejecutadas</t>
  </si>
  <si>
    <t>Apoyo brindado</t>
  </si>
  <si>
    <t>Software instalados</t>
  </si>
  <si>
    <t>Políticas desarrolladas</t>
  </si>
  <si>
    <t>Licencias actualizadas</t>
  </si>
  <si>
    <t>Copias de seguridad realizadas</t>
  </si>
  <si>
    <t>Programas actualizados</t>
  </si>
  <si>
    <t>Iniciar a trabajar los requisitos para la certificación de la E1</t>
  </si>
  <si>
    <t>Solicitar recertificación de la NORTIC A2</t>
  </si>
  <si>
    <t>Solicitar recertificación de la NORTIC A3</t>
  </si>
  <si>
    <t>Normativa</t>
  </si>
  <si>
    <t>Encargado de Tecnologia</t>
  </si>
  <si>
    <t>Certificación aprobada</t>
  </si>
  <si>
    <t>Solicitar certificación de la E1</t>
  </si>
  <si>
    <t>No cumplimiento por falta de fondo/Eventos presentados fuera de programación</t>
  </si>
  <si>
    <t>Materiales de emergencia</t>
  </si>
  <si>
    <t>Subdirector de contabilidad/Docentes/Redes Sociales</t>
  </si>
  <si>
    <t>Gestionar todo lo relativo a la logistica</t>
  </si>
  <si>
    <t>Subdirector de contabilidad/Docentes</t>
  </si>
  <si>
    <t>Logistica gestionada</t>
  </si>
  <si>
    <t>Contabilidad, Recursos Humanos y Compras/Relaciones Publicas</t>
  </si>
  <si>
    <t>Realizar actividad conmemorativa al aniversario de la EGAEE (18 de agosto)</t>
  </si>
  <si>
    <t xml:space="preserve">Coordinar simulacros de emergencia </t>
  </si>
  <si>
    <t>Realizar las coordinaciones con un enlace</t>
  </si>
  <si>
    <t>Por definir</t>
  </si>
  <si>
    <t>Establecer un sistema de encuestas y monitoreo de las actividades de extensión a los fines de medir el nivel de satisfación</t>
  </si>
  <si>
    <t>Elaborar un documento mediante el cual se pueda medir la satisfación de la sociedad sobre las actividades de extensión</t>
  </si>
  <si>
    <t xml:space="preserve">Materiales de emergencia </t>
  </si>
  <si>
    <t xml:space="preserve">Recursos Humanos </t>
  </si>
  <si>
    <t xml:space="preserve">comisión </t>
  </si>
  <si>
    <t xml:space="preserve">Calidad </t>
  </si>
  <si>
    <t>Listados de participación</t>
  </si>
  <si>
    <t xml:space="preserve">Informe de riegos entregado </t>
  </si>
  <si>
    <t xml:space="preserve">Simulacros realizados </t>
  </si>
  <si>
    <t>Informe entregado</t>
  </si>
  <si>
    <t xml:space="preserve">Propuesta entregada </t>
  </si>
  <si>
    <t xml:space="preserve">Levantamiento realizado </t>
  </si>
  <si>
    <t>Lista maestra actualizada</t>
  </si>
  <si>
    <t>socialización terminada</t>
  </si>
  <si>
    <t>Viaticos dentro del pais</t>
  </si>
  <si>
    <t>Alquiler de Impresoras</t>
  </si>
  <si>
    <t>Capacitación</t>
  </si>
  <si>
    <t>Alimentos y bebidad para personas</t>
  </si>
  <si>
    <t>Compras</t>
  </si>
  <si>
    <t>Contribuciones SFS</t>
  </si>
  <si>
    <t>Contribuciones SRL</t>
  </si>
  <si>
    <t>Subdirector de Contabilidad, Encargado de Compras, ayudante</t>
  </si>
  <si>
    <t xml:space="preserve">Aplicar reajuste salarial a los miembros de la EGAEE acorde a la aprobación del Estado Mayor de las FF.AA </t>
  </si>
  <si>
    <t>Elaborar Cronograma de Seguimiento de las actividades del POA 2024</t>
  </si>
  <si>
    <t xml:space="preserve">Realizar actividad conmemorativa </t>
  </si>
  <si>
    <t>Identificar Concursos de financiamiento de la investigación Ciencias Sociales</t>
  </si>
  <si>
    <t>Circulo de egresado creado</t>
  </si>
  <si>
    <t>Encuesta de satisfación creada</t>
  </si>
  <si>
    <t>Grupos creados</t>
  </si>
  <si>
    <t>Sección de Calidad</t>
  </si>
  <si>
    <t>NELTON BARALT BLANCO</t>
  </si>
  <si>
    <t>Director EGAEE</t>
  </si>
  <si>
    <t>Coronel ERD, (DEM) MA.</t>
  </si>
  <si>
    <t>No cumplimiento por falta de fondos, la no disposición de las instituciones externas y/o eventos presentados fuera de programación</t>
  </si>
  <si>
    <t>Gestionar fondos/ Reprogramar coordinación/reprogramar actividad</t>
  </si>
  <si>
    <t>Impartir charlas y conferencias sobre orientación psocológica</t>
  </si>
  <si>
    <t>PLAN OPERATIVO ANUAL (POA) 2024)</t>
  </si>
  <si>
    <t>Meta 2024</t>
  </si>
  <si>
    <t>Julio-octubre 2024</t>
  </si>
  <si>
    <t>Subdirector Administrativo,Coordinadores,</t>
  </si>
  <si>
    <t>Abril-octubre 2024</t>
  </si>
  <si>
    <t>Octubre-Diciembre 2024</t>
  </si>
  <si>
    <t>Realizar solicitudes de los uniformes del personal militar</t>
  </si>
  <si>
    <t>enero-diciembre 2024</t>
  </si>
  <si>
    <t>Enero-diciembre 2024</t>
  </si>
  <si>
    <t>Febrero-diciembre 2024</t>
  </si>
  <si>
    <t>Enero-marzo 2024</t>
  </si>
  <si>
    <t>Enero-junio 2024</t>
  </si>
  <si>
    <t>Elaborar Plan Operativo Anual 2025</t>
  </si>
  <si>
    <t>Noviembre 2024 a enero 2025</t>
  </si>
  <si>
    <t>Enero-febrero 2024</t>
  </si>
  <si>
    <t>Junio-agosto 2024</t>
  </si>
  <si>
    <t>Eneri-diciembre 2024</t>
  </si>
  <si>
    <t>Junio-diciembre 2024</t>
  </si>
  <si>
    <t>PRESUPUESTO  2024</t>
  </si>
  <si>
    <t>Ejecución del primer Doctorado en Seguridad Nacional y Humana de la UNADE</t>
  </si>
  <si>
    <t>Gestionar el cuerpo docente</t>
  </si>
  <si>
    <t>Gestionar personal administrativo necesario</t>
  </si>
  <si>
    <t>Preparar la logística para el inicio</t>
  </si>
  <si>
    <t>Hacer la convocatoria para seleccionar a los participantes del doctorado</t>
  </si>
  <si>
    <t>Realizar actividad de apertura del doctorado</t>
  </si>
  <si>
    <t xml:space="preserve">Materiales gastables y de oficina </t>
  </si>
  <si>
    <t>Director/Subdirector de Investigación, Extensión y Educación Continua/Subdirector Administrativo/Subdirector de Contanilidad</t>
  </si>
  <si>
    <t>Libramiento de Pago</t>
  </si>
  <si>
    <t>Logística preparada</t>
  </si>
  <si>
    <t>No cumplimiento por falta de fondos/ Por eventos presentados fuera de programación</t>
  </si>
  <si>
    <t>Gestionar la partida presupuestaria en DIGEPRES y/o UNADE//Reprogramar actividad</t>
  </si>
  <si>
    <t>Actividad realizada</t>
  </si>
  <si>
    <t>Enero-Diciembre 2024</t>
  </si>
  <si>
    <t>Gestionar la partida presupuestaria en DIGEPRES y/o UNADE/ Solicitar aprobación de nuevo/Reprogramar actividad</t>
  </si>
  <si>
    <t>Gestionar los aprestos para la apertura de la Maestría para 2025</t>
  </si>
  <si>
    <t>Gestionar los aprestos para la apertura de la Maestría para el 2025</t>
  </si>
  <si>
    <t>Gestionar la partida presupuestaria en la DIGEPRES y/o UNADE / Solicitar aprobación de nuevo/Reprogramar actividad</t>
  </si>
  <si>
    <t>Actualizar Calendario Académico para la continuación del programa de clases de la promoción   22 de maestría</t>
  </si>
  <si>
    <t>Elaborar el Calendario Académico para la promoción 23 de maestría</t>
  </si>
  <si>
    <t>Elaborar el Calendario Académico para la promoción 18 de Geopolítica</t>
  </si>
  <si>
    <t>Desarrollar el programa de Maestría en Defensa y Seguridad Nacional de la 22ª   promoción (período 2024-2025)</t>
  </si>
  <si>
    <t>Entregar documentos al Comité de Admisión de la UNADE</t>
  </si>
  <si>
    <t>Enero- Marzo 2024</t>
  </si>
  <si>
    <t>Marzo-Abril 2024</t>
  </si>
  <si>
    <t>Abril 2024</t>
  </si>
  <si>
    <t>Realizar visita al Banco Cental</t>
  </si>
  <si>
    <t>Realizar el Viaje Académico al Exterior (Guatemala, Perú, EE.UU., Colombia o Portugal</t>
  </si>
  <si>
    <t>Realizar recorrido de reconocimiento por la zona sur o norte de la frontera dominico haitiana</t>
  </si>
  <si>
    <t>Octubre 2024</t>
  </si>
  <si>
    <t>Diciembre 2024</t>
  </si>
  <si>
    <t>Participar de una conferencia</t>
  </si>
  <si>
    <t>Participar de un panel</t>
  </si>
  <si>
    <t>Mayo 2024</t>
  </si>
  <si>
    <t>Julio 2024</t>
  </si>
  <si>
    <t>Agosto 2024</t>
  </si>
  <si>
    <t>Septiembre 2024</t>
  </si>
  <si>
    <t>Desarrollar el programa de Especialidad en Gepolítica de la 17ª   promoción (2024)</t>
  </si>
  <si>
    <t>Entregar documentos al Comité de Admisión del UNADE</t>
  </si>
  <si>
    <t>Febrero 2024</t>
  </si>
  <si>
    <t>Participar del Simposio realizado por la UNADE</t>
  </si>
  <si>
    <t>Realizar taller de Comunicación Estratégica</t>
  </si>
  <si>
    <t>Noviembre 2024</t>
  </si>
  <si>
    <t>Viaje realizado</t>
  </si>
  <si>
    <t>Taller realizado</t>
  </si>
  <si>
    <t>Panel realizado</t>
  </si>
  <si>
    <t>Simposio realizado</t>
  </si>
  <si>
    <t>Conferencia realizada</t>
  </si>
  <si>
    <t>Orientación impartida</t>
  </si>
  <si>
    <t>Cursantes recibidos</t>
  </si>
  <si>
    <t>Documentos entregados</t>
  </si>
  <si>
    <t>Participar en conferencia</t>
  </si>
  <si>
    <t>Participar en panel</t>
  </si>
  <si>
    <t>Realizar viaje a la frontera sur</t>
  </si>
  <si>
    <t>Taller de Ciberseguridad</t>
  </si>
  <si>
    <t>Realizar viaje al exterior (Isla del Caribe)</t>
  </si>
  <si>
    <t>Febrero-junio 2024</t>
  </si>
  <si>
    <t xml:space="preserve">Enero-diciembre 2024 </t>
  </si>
  <si>
    <t>Julio-Diciembre 2024</t>
  </si>
  <si>
    <t>DAFO 4.5 Promocionar la inserción laboral de los egresados de la clase civil</t>
  </si>
  <si>
    <t xml:space="preserve">Presentación de tesis de la 22ª Promoción de la Maestría en Defensa y Seguridad Nacional </t>
  </si>
  <si>
    <t>Mayo-diciembre 2024</t>
  </si>
  <si>
    <t>Abril-diciembre 2024</t>
  </si>
  <si>
    <t>Realizar una charla de inducción a los aspirantes de la promoción 17ª  de la Especialidad en Geopolítica</t>
  </si>
  <si>
    <t>Realizar una charla de inducción a los aspirantes de la promoción 22ª  de la Maestría en Defensa y Seguridad Nacional</t>
  </si>
  <si>
    <t>Enviar documentos de los docentes a la UNADE</t>
  </si>
  <si>
    <t>Enero-abril 2024</t>
  </si>
  <si>
    <t>Noviembre-diciembre 2024</t>
  </si>
  <si>
    <t>Actividades para el cumplimiento del Plan de Mejora UNADE</t>
  </si>
  <si>
    <t>E1RH05: Recolectar informaciones para alimentar el software de RRHH de la UNADE</t>
  </si>
  <si>
    <t>E7GA05: Aplicar encuestas sobre el nivel de satsfación de la comunidad educativa sobre servicios, infraestructura y mobiliario</t>
  </si>
  <si>
    <t>E7GT04: Crear manual de políticas tecnologicas y plan de de fortalecimiento</t>
  </si>
  <si>
    <t>E7GT11: Crear manual de políticas tecnologicas y plan de de fortalecimiento</t>
  </si>
  <si>
    <t>Impartir el VII Diplomado en Ciberseguridad y Ciberdefensa</t>
  </si>
  <si>
    <t>Diplomado en Comunicación Estratégica para la Defensa y Seguridad Nacional.</t>
  </si>
  <si>
    <t>Abril-junio 2024</t>
  </si>
  <si>
    <t>Julio -septiembre 2024</t>
  </si>
  <si>
    <t>Octubre-diciembre 2024</t>
  </si>
  <si>
    <t>Coordinar con la UNADE la creación del plan de emergencia del edificio</t>
  </si>
  <si>
    <t>Junio-diciembre  2024</t>
  </si>
  <si>
    <t>Participación en la Reunion de los Colegios de Defensa Iberoamericanos en los Estados Unidos Mexicanos</t>
  </si>
  <si>
    <t>Solicitar aprobación para la participacion del Director y un acompañante</t>
  </si>
  <si>
    <t>Actualización de documentos legales</t>
  </si>
  <si>
    <t>Realizar actualización del Reglamento Interno de la EGAEE</t>
  </si>
  <si>
    <t>Realizar actualización del Reglamento del Estudiantes</t>
  </si>
  <si>
    <t>Director/Subdirector Académico/Subdirector de Investigación/ Encargada de Planificación y Desarrollo Institucional</t>
  </si>
  <si>
    <t>Actividades sin programacion</t>
  </si>
  <si>
    <t>Plasmar cualquier actividad realizada sin programación</t>
  </si>
  <si>
    <t>abril-diciembre 2024</t>
  </si>
  <si>
    <t>TOTAL POR EJE</t>
  </si>
  <si>
    <t>Redes Sociales</t>
  </si>
  <si>
    <t>Marzo 2024</t>
  </si>
  <si>
    <t xml:space="preserve">Capacitar a brigada de emergencia </t>
  </si>
  <si>
    <t xml:space="preserve"> Adquirir materiales de mantenimiento de vehículos de transporte.</t>
  </si>
  <si>
    <t>Gestionar la selección del empleado del trimestre</t>
  </si>
  <si>
    <t>Elaborar planificación de actividades de fin de año para el personal</t>
  </si>
  <si>
    <t>Hacer inventario de los equipos tecnológicos existente en la EGAEE</t>
  </si>
  <si>
    <t xml:space="preserve"> Realizar un mantenimiento preventivo de los equipos tecnológicos existente en la EGAEE</t>
  </si>
  <si>
    <t>Ejecutar políticas en el servicio de Internet tanto inalámbrico como de red de datos.</t>
  </si>
  <si>
    <t xml:space="preserve"> Apoyar a usuarios de la EGAEE en operaciones de implementación o adecuación de servicios informáticos.</t>
  </si>
  <si>
    <t>Realizar instalación y mantenimiento de software propio o programas comerciales.</t>
  </si>
  <si>
    <t>Desarrollar políticas de uso de equipos informáticos de la EGAEE</t>
  </si>
  <si>
    <t>Actualizar licencia de equipos tecnológicos.</t>
  </si>
  <si>
    <t xml:space="preserve"> Realizar y controlar copias de seguridad de la información sensible</t>
  </si>
  <si>
    <t>Actualizar los diferentes programas comerciales y sistemas operativos</t>
  </si>
  <si>
    <t>Realizar un chequeo general a las motocicletas usadas para mensajería</t>
  </si>
  <si>
    <t>Levantamiento logistico</t>
  </si>
  <si>
    <t>Elaborar planificación de las vacaciones del personal.</t>
  </si>
  <si>
    <t>No cumplimiento por falta de fondos</t>
  </si>
  <si>
    <t>Gestionar partida</t>
  </si>
  <si>
    <t>Ampliación realizada</t>
  </si>
  <si>
    <t>Presentación de tesis de la 17ª Promoción de la Especialidad en Geopolítica</t>
  </si>
  <si>
    <t>Octubre-diciembre 2024/Enero 2025</t>
  </si>
  <si>
    <t>Temas de Investigación para los estudiantes de la 23ª Promoción de la Maestría en Defensa y Seguridad Nacional</t>
  </si>
  <si>
    <t>Presentación de temas de investigación para los estudiantes de la promoción 18ª de la Especialidad en Geopolítica</t>
  </si>
  <si>
    <r>
      <t xml:space="preserve">35 </t>
    </r>
    <r>
      <rPr>
        <sz val="6"/>
        <color rgb="FF000000"/>
        <rFont val="Times New Roman"/>
        <family val="1"/>
      </rPr>
      <t>Estudiantes</t>
    </r>
  </si>
  <si>
    <r>
      <t xml:space="preserve">30 </t>
    </r>
    <r>
      <rPr>
        <sz val="6"/>
        <color rgb="FF000000"/>
        <rFont val="Times New Roman"/>
        <family val="1"/>
      </rPr>
      <t>Estudiantes</t>
    </r>
  </si>
  <si>
    <t>Elaborar el capítulo de República Dominicana para el libro que se prepara cada año</t>
  </si>
  <si>
    <t>Capítulo aprobado</t>
  </si>
  <si>
    <t>Solicitud realizada</t>
  </si>
  <si>
    <t>Realizar viaje académico al exterior (tentativo: España,Perú, Colombia, Portugal, EE.UU)</t>
  </si>
  <si>
    <t>3,644,888.04 sujeto a la asignación de recursos</t>
  </si>
  <si>
    <t>Creación de Maestría en Ciberseguridad y Ciberdefensa</t>
  </si>
  <si>
    <t>Creación de Maestría en Diseño Curricular</t>
  </si>
  <si>
    <t>Creación de Maestría en Geopolítica</t>
  </si>
  <si>
    <t>Llevar el nivel de postgrado con calidad bajo el modelo educativo de la UNADE</t>
  </si>
  <si>
    <r>
      <t xml:space="preserve">25 </t>
    </r>
    <r>
      <rPr>
        <sz val="6"/>
        <color rgb="FF000000"/>
        <rFont val="Times New Roman"/>
        <family val="1"/>
      </rPr>
      <t>Estudiantes</t>
    </r>
  </si>
  <si>
    <t xml:space="preserve"> Participación en la comunidad educativa de la UNADE, en las actividades de investigación del sistema de educación superior.</t>
  </si>
  <si>
    <r>
      <t xml:space="preserve">3 </t>
    </r>
    <r>
      <rPr>
        <sz val="5"/>
        <color rgb="FF000000"/>
        <rFont val="Times New Roman"/>
        <family val="1"/>
      </rPr>
      <t>Programas</t>
    </r>
  </si>
  <si>
    <t>Contribuir a la sociedad mediante programas de responsabilidad social</t>
  </si>
  <si>
    <t>Realizar jornada de limpieza en lugares públicos</t>
  </si>
  <si>
    <t>Elaborar planificación de los cumpleaños del personal administrativo, docente y estudiantes</t>
  </si>
  <si>
    <t>Realizar otros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</si>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</sst>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[$-10409]#,##0.00;\-#,##0.00"/>
    <numFmt numFmtId="165" formatCode="[$$-1C0A]#,##0.00_);\([$$-1C0A]#,##0.00\)"/>
    <numFmt numFmtId="166" formatCode="[$$-1C0A]#,##0.00"/>
  </numFmts>
  <fonts count="28" x14ac:knownFonts="1">
    <font>
      <sz val="11"/>
      <color theme="1"/>
      <name val="Calibri"/>
      <family val="2"/>
      <scheme val="minor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  <font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1"/>
      <name val="Times New Roman"/>
      <family val="1"/>
    </font>
    <font>
      <b/>
      <sz val="11"/>
      <color rgb="FF000000"/>
      <name val="Times New Roman"/>
      <family val="1"/>
    </font>
    <font>
      <sz val="9"/>
      <name val="Times New Roman"/>
      <family val="1"/>
    </font>
    <font>
      <b/>
      <sz val="24"/>
      <color theme="1"/>
      <name val="Times New Roman"/>
      <family val="1"/>
    </font>
    <font>
      <b/>
      <sz val="28"/>
      <color theme="1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sz val="6"/>
      <color rgb="FF000000"/>
      <name val="Times New Roman"/>
      <family val="1"/>
    </font>
    <font>
      <sz val="5"/>
      <color rgb="FF000000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3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43" fontId="4" fillId="0" borderId="0" xfId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horizontal="center" vertical="center" wrapText="1"/>
    </xf>
    <xf numFmtId="164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horizontal="center" vertical="center" wrapText="1" readingOrder="1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/>
    <xf numFmtId="0" fontId="7" fillId="0" borderId="0" xfId="0" applyFont="1"/>
    <xf numFmtId="0" fontId="7" fillId="0" borderId="0" xfId="0" applyFont="1" applyFill="1"/>
    <xf numFmtId="0" fontId="9" fillId="0" borderId="0" xfId="0" applyNumberFormat="1" applyFont="1" applyFill="1" applyBorder="1" applyAlignment="1">
      <alignment horizontal="center" vertical="center" wrapText="1" readingOrder="1"/>
    </xf>
    <xf numFmtId="0" fontId="10" fillId="0" borderId="0" xfId="0" applyNumberFormat="1" applyFont="1" applyFill="1" applyBorder="1" applyAlignment="1">
      <alignment vertical="center" wrapText="1"/>
    </xf>
    <xf numFmtId="0" fontId="11" fillId="0" borderId="0" xfId="0" applyFont="1"/>
    <xf numFmtId="43" fontId="7" fillId="0" borderId="0" xfId="1" applyFont="1"/>
    <xf numFmtId="43" fontId="7" fillId="0" borderId="0" xfId="1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1" fillId="0" borderId="0" xfId="0" applyFont="1" applyFill="1" applyBorder="1" applyAlignment="1">
      <alignment vertical="center" wrapText="1"/>
    </xf>
    <xf numFmtId="17" fontId="9" fillId="0" borderId="1" xfId="0" applyNumberFormat="1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vertical="center" wrapText="1" readingOrder="1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165" fontId="7" fillId="0" borderId="0" xfId="1" applyNumberFormat="1" applyFont="1" applyFill="1" applyBorder="1" applyAlignment="1">
      <alignment horizontal="right" vertical="center" wrapText="1"/>
    </xf>
    <xf numFmtId="17" fontId="9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/>
    <xf numFmtId="0" fontId="9" fillId="0" borderId="0" xfId="0" applyFont="1" applyFill="1" applyBorder="1" applyAlignment="1">
      <alignment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16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 readingOrder="1"/>
    </xf>
    <xf numFmtId="0" fontId="16" fillId="0" borderId="0" xfId="0" applyNumberFormat="1" applyFont="1" applyFill="1" applyBorder="1" applyAlignment="1">
      <alignment vertical="center" wrapText="1"/>
    </xf>
    <xf numFmtId="0" fontId="7" fillId="0" borderId="0" xfId="0" applyFont="1" applyBorder="1"/>
    <xf numFmtId="0" fontId="2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vertical="center" wrapText="1" readingOrder="1"/>
    </xf>
    <xf numFmtId="0" fontId="7" fillId="17" borderId="0" xfId="0" applyFont="1" applyFill="1"/>
    <xf numFmtId="0" fontId="9" fillId="0" borderId="1" xfId="0" applyFont="1" applyFill="1" applyBorder="1" applyAlignment="1">
      <alignment vertical="center" wrapText="1" readingOrder="1"/>
    </xf>
    <xf numFmtId="165" fontId="7" fillId="0" borderId="0" xfId="1" applyNumberFormat="1" applyFont="1" applyFill="1" applyBorder="1" applyAlignment="1">
      <alignment horizontal="right" vertical="center" shrinkToFit="1"/>
    </xf>
    <xf numFmtId="165" fontId="7" fillId="0" borderId="1" xfId="1" applyNumberFormat="1" applyFont="1" applyFill="1" applyBorder="1" applyAlignment="1">
      <alignment vertical="center" shrinkToFit="1"/>
    </xf>
    <xf numFmtId="165" fontId="11" fillId="9" borderId="1" xfId="1" applyNumberFormat="1" applyFont="1" applyFill="1" applyBorder="1" applyAlignment="1">
      <alignment horizontal="right" vertical="center" shrinkToFit="1"/>
    </xf>
    <xf numFmtId="165" fontId="7" fillId="0" borderId="1" xfId="1" applyNumberFormat="1" applyFont="1" applyFill="1" applyBorder="1" applyAlignment="1">
      <alignment horizontal="right" vertical="center" shrinkToFit="1"/>
    </xf>
    <xf numFmtId="166" fontId="14" fillId="17" borderId="5" xfId="1" applyNumberFormat="1" applyFont="1" applyFill="1" applyBorder="1" applyAlignment="1">
      <alignment horizontal="right" vertical="center" shrinkToFit="1"/>
    </xf>
    <xf numFmtId="43" fontId="1" fillId="2" borderId="1" xfId="1" applyFont="1" applyFill="1" applyBorder="1" applyAlignment="1">
      <alignment horizontal="right" vertical="center" shrinkToFit="1"/>
    </xf>
    <xf numFmtId="43" fontId="1" fillId="2" borderId="1" xfId="1" applyFont="1" applyFill="1" applyBorder="1" applyAlignment="1">
      <alignment horizontal="right" shrinkToFit="1"/>
    </xf>
    <xf numFmtId="43" fontId="3" fillId="4" borderId="1" xfId="1" applyFont="1" applyFill="1" applyBorder="1" applyAlignment="1">
      <alignment horizontal="right" shrinkToFit="1"/>
    </xf>
    <xf numFmtId="165" fontId="11" fillId="9" borderId="5" xfId="1" applyNumberFormat="1" applyFont="1" applyFill="1" applyBorder="1" applyAlignment="1">
      <alignment horizontal="right" vertical="center" shrinkToFit="1"/>
    </xf>
    <xf numFmtId="165" fontId="17" fillId="9" borderId="5" xfId="1" applyNumberFormat="1" applyFont="1" applyFill="1" applyBorder="1" applyAlignment="1">
      <alignment horizontal="right" vertical="center" shrinkToFit="1"/>
    </xf>
    <xf numFmtId="0" fontId="20" fillId="0" borderId="8" xfId="0" applyFont="1" applyFill="1" applyBorder="1" applyAlignment="1">
      <alignment horizontal="center" vertical="center" wrapText="1"/>
    </xf>
    <xf numFmtId="0" fontId="19" fillId="7" borderId="9" xfId="0" applyNumberFormat="1" applyFont="1" applyFill="1" applyBorder="1" applyAlignment="1">
      <alignment horizontal="center" vertical="center" wrapText="1" readingOrder="1"/>
    </xf>
    <xf numFmtId="0" fontId="19" fillId="8" borderId="9" xfId="0" applyNumberFormat="1" applyFont="1" applyFill="1" applyBorder="1" applyAlignment="1">
      <alignment horizontal="center" vertical="center" wrapText="1" readingOrder="1"/>
    </xf>
    <xf numFmtId="0" fontId="19" fillId="6" borderId="10" xfId="0" applyNumberFormat="1" applyFont="1" applyFill="1" applyBorder="1" applyAlignment="1">
      <alignment horizontal="center" vertical="center" wrapText="1" readingOrder="1"/>
    </xf>
    <xf numFmtId="0" fontId="19" fillId="10" borderId="9" xfId="0" applyNumberFormat="1" applyFont="1" applyFill="1" applyBorder="1" applyAlignment="1">
      <alignment horizontal="center" vertical="center" wrapText="1" readingOrder="1"/>
    </xf>
    <xf numFmtId="0" fontId="19" fillId="0" borderId="0" xfId="0" applyNumberFormat="1" applyFont="1" applyFill="1" applyBorder="1" applyAlignment="1">
      <alignment horizontal="center" vertical="center" wrapText="1" readingOrder="1"/>
    </xf>
    <xf numFmtId="17" fontId="19" fillId="0" borderId="0" xfId="0" applyNumberFormat="1" applyFont="1" applyFill="1" applyBorder="1" applyAlignment="1">
      <alignment horizontal="center" vertical="center" wrapText="1"/>
    </xf>
    <xf numFmtId="164" fontId="19" fillId="0" borderId="0" xfId="0" applyNumberFormat="1" applyFont="1" applyFill="1" applyBorder="1" applyAlignment="1">
      <alignment horizontal="center" vertical="center" wrapText="1" readingOrder="1"/>
    </xf>
    <xf numFmtId="0" fontId="21" fillId="11" borderId="9" xfId="0" applyNumberFormat="1" applyFont="1" applyFill="1" applyBorder="1" applyAlignment="1">
      <alignment horizontal="center" vertical="center" wrapText="1"/>
    </xf>
    <xf numFmtId="0" fontId="21" fillId="9" borderId="9" xfId="0" applyNumberFormat="1" applyFont="1" applyFill="1" applyBorder="1" applyAlignment="1">
      <alignment horizontal="center" vertical="center" wrapText="1"/>
    </xf>
    <xf numFmtId="0" fontId="21" fillId="14" borderId="9" xfId="0" applyNumberFormat="1" applyFont="1" applyFill="1" applyBorder="1" applyAlignment="1">
      <alignment horizontal="center" vertical="center" wrapText="1"/>
    </xf>
    <xf numFmtId="0" fontId="21" fillId="15" borderId="9" xfId="0" applyNumberFormat="1" applyFont="1" applyFill="1" applyBorder="1" applyAlignment="1">
      <alignment horizontal="center" vertical="center" wrapText="1"/>
    </xf>
    <xf numFmtId="0" fontId="21" fillId="16" borderId="1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165" fontId="22" fillId="0" borderId="0" xfId="1" applyNumberFormat="1" applyFont="1" applyFill="1" applyBorder="1" applyAlignment="1">
      <alignment horizontal="center" vertical="center" wrapText="1"/>
    </xf>
    <xf numFmtId="0" fontId="21" fillId="13" borderId="9" xfId="0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165" fontId="18" fillId="9" borderId="1" xfId="1" applyNumberFormat="1" applyFont="1" applyFill="1" applyBorder="1" applyAlignment="1">
      <alignment horizontal="right" vertical="center" shrinkToFit="1"/>
    </xf>
    <xf numFmtId="164" fontId="9" fillId="0" borderId="0" xfId="0" applyNumberFormat="1" applyFont="1" applyFill="1" applyBorder="1" applyAlignment="1">
      <alignment vertical="center" wrapText="1" readingOrder="1"/>
    </xf>
    <xf numFmtId="0" fontId="9" fillId="0" borderId="0" xfId="0" applyNumberFormat="1" applyFont="1" applyFill="1" applyBorder="1" applyAlignment="1">
      <alignment horizontal="center" vertical="center" textRotation="180" wrapText="1" readingOrder="1"/>
    </xf>
    <xf numFmtId="0" fontId="15" fillId="0" borderId="0" xfId="0" applyFont="1" applyFill="1" applyBorder="1" applyAlignment="1">
      <alignment horizontal="right" vertical="center" shrinkToFit="1"/>
    </xf>
    <xf numFmtId="165" fontId="11" fillId="0" borderId="0" xfId="1" applyNumberFormat="1" applyFont="1" applyFill="1" applyBorder="1" applyAlignment="1">
      <alignment horizontal="right" vertical="center" shrinkToFit="1"/>
    </xf>
    <xf numFmtId="165" fontId="11" fillId="18" borderId="1" xfId="1" applyNumberFormat="1" applyFont="1" applyFill="1" applyBorder="1" applyAlignment="1">
      <alignment horizontal="right" vertical="center" shrinkToFit="1"/>
    </xf>
    <xf numFmtId="165" fontId="11" fillId="17" borderId="1" xfId="1" applyNumberFormat="1" applyFont="1" applyFill="1" applyBorder="1" applyAlignment="1">
      <alignment horizontal="right" vertical="center" shrinkToFit="1"/>
    </xf>
    <xf numFmtId="165" fontId="11" fillId="18" borderId="1" xfId="1" applyNumberFormat="1" applyFont="1" applyFill="1" applyBorder="1" applyAlignment="1">
      <alignment horizontal="right" vertical="center" wrapText="1"/>
    </xf>
    <xf numFmtId="0" fontId="15" fillId="0" borderId="0" xfId="0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 wrapText="1"/>
    </xf>
    <xf numFmtId="165" fontId="23" fillId="9" borderId="5" xfId="1" applyNumberFormat="1" applyFont="1" applyFill="1" applyBorder="1" applyAlignment="1">
      <alignment horizontal="right" vertical="center" shrinkToFit="1"/>
    </xf>
    <xf numFmtId="166" fontId="7" fillId="0" borderId="0" xfId="0" applyNumberFormat="1" applyFont="1" applyAlignment="1">
      <alignment horizontal="center"/>
    </xf>
    <xf numFmtId="165" fontId="9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center"/>
    </xf>
    <xf numFmtId="0" fontId="10" fillId="0" borderId="1" xfId="0" applyNumberFormat="1" applyFont="1" applyFill="1" applyBorder="1" applyAlignment="1">
      <alignment horizontal="center" vertical="center" wrapText="1" readingOrder="1"/>
    </xf>
    <xf numFmtId="0" fontId="10" fillId="0" borderId="1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vertical="center" wrapText="1" readingOrder="1"/>
    </xf>
    <xf numFmtId="17" fontId="9" fillId="0" borderId="0" xfId="0" applyNumberFormat="1" applyFont="1" applyFill="1" applyBorder="1" applyAlignment="1">
      <alignment vertical="center" wrapText="1"/>
    </xf>
    <xf numFmtId="165" fontId="11" fillId="0" borderId="5" xfId="1" applyNumberFormat="1" applyFont="1" applyFill="1" applyBorder="1" applyAlignment="1">
      <alignment horizontal="right" vertical="center" shrinkToFit="1"/>
    </xf>
    <xf numFmtId="0" fontId="9" fillId="0" borderId="0" xfId="0" applyNumberFormat="1" applyFont="1" applyFill="1" applyBorder="1" applyAlignment="1">
      <alignment vertical="center" textRotation="180" wrapText="1" readingOrder="1"/>
    </xf>
    <xf numFmtId="0" fontId="9" fillId="0" borderId="1" xfId="0" applyNumberFormat="1" applyFont="1" applyFill="1" applyBorder="1" applyAlignment="1">
      <alignment vertical="center" textRotation="180" wrapText="1" readingOrder="1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165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center" vertical="center" wrapText="1"/>
    </xf>
    <xf numFmtId="17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9" fillId="0" borderId="1" xfId="0" applyNumberFormat="1" applyFont="1" applyFill="1" applyBorder="1" applyAlignment="1">
      <alignment horizontal="center" vertical="center" textRotation="180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 readingOrder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165" fontId="7" fillId="0" borderId="1" xfId="1" applyNumberFormat="1" applyFont="1" applyFill="1" applyBorder="1" applyAlignment="1">
      <alignment horizontal="center" vertical="center" shrinkToFit="1"/>
    </xf>
    <xf numFmtId="0" fontId="15" fillId="18" borderId="3" xfId="0" applyFont="1" applyFill="1" applyBorder="1" applyAlignment="1">
      <alignment horizontal="right" vertical="center"/>
    </xf>
    <xf numFmtId="0" fontId="15" fillId="9" borderId="1" xfId="0" applyFont="1" applyFill="1" applyBorder="1" applyAlignment="1">
      <alignment horizontal="right" vertical="center"/>
    </xf>
    <xf numFmtId="0" fontId="21" fillId="12" borderId="11" xfId="0" applyNumberFormat="1" applyFont="1" applyFill="1" applyBorder="1" applyAlignment="1">
      <alignment horizontal="center" vertical="center" wrapText="1"/>
    </xf>
    <xf numFmtId="0" fontId="21" fillId="12" borderId="12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right"/>
    </xf>
    <xf numFmtId="0" fontId="8" fillId="5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textRotation="180" wrapText="1"/>
    </xf>
    <xf numFmtId="9" fontId="9" fillId="0" borderId="1" xfId="0" applyNumberFormat="1" applyFont="1" applyFill="1" applyBorder="1" applyAlignment="1">
      <alignment horizontal="center" vertical="center" wrapText="1" readingOrder="1"/>
    </xf>
    <xf numFmtId="0" fontId="15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/>
    </xf>
    <xf numFmtId="0" fontId="14" fillId="17" borderId="5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9" fillId="0" borderId="1" xfId="0" applyFont="1" applyFill="1" applyBorder="1" applyAlignment="1">
      <alignment horizontal="center" vertical="center" wrapText="1" readingOrder="1"/>
    </xf>
    <xf numFmtId="0" fontId="15" fillId="9" borderId="5" xfId="0" applyFont="1" applyFill="1" applyBorder="1" applyAlignment="1">
      <alignment horizontal="right" vertical="center"/>
    </xf>
    <xf numFmtId="0" fontId="2" fillId="3" borderId="1" xfId="0" applyFont="1" applyFill="1" applyBorder="1"/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 textRotation="180" wrapText="1"/>
    </xf>
    <xf numFmtId="0" fontId="15" fillId="18" borderId="1" xfId="0" applyFont="1" applyFill="1" applyBorder="1" applyAlignment="1">
      <alignment horizontal="right" vertic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10" fontId="9" fillId="0" borderId="1" xfId="0" applyNumberFormat="1" applyFont="1" applyFill="1" applyBorder="1" applyAlignment="1">
      <alignment horizontal="center" vertical="center" wrapText="1" readingOrder="1"/>
    </xf>
    <xf numFmtId="165" fontId="7" fillId="0" borderId="1" xfId="1" applyNumberFormat="1" applyFont="1" applyFill="1" applyBorder="1" applyAlignment="1">
      <alignment horizontal="center" vertical="center" wrapText="1" shrinkToFit="1"/>
    </xf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15" fillId="9" borderId="2" xfId="0" applyFont="1" applyFill="1" applyBorder="1" applyAlignment="1">
      <alignment horizontal="right" vertical="center"/>
    </xf>
    <xf numFmtId="0" fontId="15" fillId="9" borderId="3" xfId="0" applyFont="1" applyFill="1" applyBorder="1" applyAlignment="1">
      <alignment horizontal="right" vertical="center"/>
    </xf>
    <xf numFmtId="0" fontId="15" fillId="9" borderId="4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textRotation="180" wrapText="1"/>
    </xf>
    <xf numFmtId="0" fontId="15" fillId="18" borderId="1" xfId="0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5" fillId="18" borderId="1" xfId="0" applyFont="1" applyFill="1" applyBorder="1" applyAlignment="1">
      <alignment horizontal="right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5" fillId="17" borderId="1" xfId="0" applyFont="1" applyFill="1" applyBorder="1" applyAlignment="1">
      <alignment horizontal="right" vertical="center" shrinkToFit="1"/>
    </xf>
    <xf numFmtId="17" fontId="9" fillId="0" borderId="1" xfId="0" applyNumberFormat="1" applyFont="1" applyFill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 wrapText="1"/>
    </xf>
    <xf numFmtId="0" fontId="24" fillId="0" borderId="0" xfId="0" applyNumberFormat="1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633"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  <dxf>
      <fill>
        <patternFill>
          <bgColor theme="2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FF0000"/>
      <color rgb="FF363FF8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211667</xdr:colOff>
      <xdr:row>0</xdr:row>
      <xdr:rowOff>95250</xdr:rowOff>
    </xdr:from>
    <xdr:to>
      <xdr:col>10</xdr:col>
      <xdr:colOff>172319</xdr:colOff>
      <xdr:row>0</xdr:row>
      <xdr:rowOff>1533726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2917" y="95250"/>
          <a:ext cx="6230219" cy="14384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211667</xdr:colOff>
      <xdr:row>0</xdr:row>
      <xdr:rowOff>190500</xdr:rowOff>
    </xdr:from>
    <xdr:to>
      <xdr:col>10</xdr:col>
      <xdr:colOff>250636</xdr:colOff>
      <xdr:row>0</xdr:row>
      <xdr:rowOff>1628976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67" y="190500"/>
          <a:ext cx="6230219" cy="14384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126999</xdr:colOff>
      <xdr:row>0</xdr:row>
      <xdr:rowOff>74083</xdr:rowOff>
    </xdr:from>
    <xdr:to>
      <xdr:col>10</xdr:col>
      <xdr:colOff>250635</xdr:colOff>
      <xdr:row>0</xdr:row>
      <xdr:rowOff>1512559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64416" y="74083"/>
          <a:ext cx="6230219" cy="14384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254000</xdr:colOff>
      <xdr:row>0</xdr:row>
      <xdr:rowOff>211667</xdr:rowOff>
    </xdr:from>
    <xdr:to>
      <xdr:col>9</xdr:col>
      <xdr:colOff>1044385</xdr:colOff>
      <xdr:row>0</xdr:row>
      <xdr:rowOff>1650143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3833" y="211667"/>
          <a:ext cx="6230219" cy="143847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201084</xdr:colOff>
      <xdr:row>0</xdr:row>
      <xdr:rowOff>105833</xdr:rowOff>
    </xdr:from>
    <xdr:to>
      <xdr:col>10</xdr:col>
      <xdr:colOff>102470</xdr:colOff>
      <xdr:row>0</xdr:row>
      <xdr:rowOff>1544309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49084" y="105833"/>
          <a:ext cx="6230219" cy="143847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116417</xdr:colOff>
      <xdr:row>0</xdr:row>
      <xdr:rowOff>74083</xdr:rowOff>
    </xdr:from>
    <xdr:to>
      <xdr:col>10</xdr:col>
      <xdr:colOff>70719</xdr:colOff>
      <xdr:row>0</xdr:row>
      <xdr:rowOff>1512559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1500" y="74083"/>
          <a:ext cx="6230219" cy="143847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433916</xdr:colOff>
      <xdr:row>0</xdr:row>
      <xdr:rowOff>137584</xdr:rowOff>
    </xdr:from>
    <xdr:to>
      <xdr:col>10</xdr:col>
      <xdr:colOff>187135</xdr:colOff>
      <xdr:row>0</xdr:row>
      <xdr:rowOff>1576060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50166" y="137584"/>
          <a:ext cx="6230219" cy="143847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19050</xdr:rowOff>
    </xdr:from>
    <xdr:to>
      <xdr:col>9</xdr:col>
      <xdr:colOff>962894</xdr:colOff>
      <xdr:row>0</xdr:row>
      <xdr:rowOff>1457526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95625" y="19050"/>
          <a:ext cx="6230219" cy="14384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NGRID\PLANIFICACI&#211;N%20Y%20DESARROLLO%20INSTITUCIONAL1\2%20POA%20EGAEE%2018-01-2017-1\POA%202018\Formualrio%20datos%20de%20nom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 refreshError="1">
        <row r="5">
          <cell r="F5">
            <v>1594305.3599999999</v>
          </cell>
        </row>
        <row r="10">
          <cell r="F10">
            <v>2100000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8"/>
  <sheetViews>
    <sheetView tabSelected="1" view="pageBreakPreview" topLeftCell="A120" zoomScale="68" zoomScaleNormal="112" zoomScaleSheetLayoutView="68" workbookViewId="0">
      <selection activeCell="A113" sqref="A113:N119"/>
    </sheetView>
  </sheetViews>
  <sheetFormatPr baseColWidth="10" defaultRowHeight="14.75" x14ac:dyDescent="0.75"/>
  <cols>
    <col min="1" max="1" width="7.1328125" customWidth="1"/>
    <col min="2" max="2" width="12.54296875" style="14" customWidth="1"/>
    <col min="3" max="3" width="13.86328125" customWidth="1"/>
    <col min="4" max="4" width="5.54296875" customWidth="1"/>
    <col min="5" max="5" width="20.54296875" customWidth="1"/>
    <col min="6" max="6" width="14.40625" customWidth="1"/>
    <col min="7" max="7" width="16" style="1" customWidth="1"/>
    <col min="8" max="8" width="11.26953125" style="2" customWidth="1"/>
    <col min="9" max="9" width="13" style="2" customWidth="1"/>
    <col min="10" max="10" width="13.26953125" style="2" customWidth="1"/>
    <col min="11" max="11" width="14.54296875" style="2" customWidth="1"/>
    <col min="12" max="12" width="2.40625" style="2" customWidth="1"/>
    <col min="13" max="13" width="14" customWidth="1"/>
    <col min="14" max="14" width="12.1328125" customWidth="1"/>
  </cols>
  <sheetData>
    <row r="1" spans="1:14" ht="134.2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17.75" x14ac:dyDescent="0.75">
      <c r="A2" s="124" t="s">
        <v>589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4" ht="12" customHeight="1" x14ac:dyDescent="0.75">
      <c r="A3" s="129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</row>
    <row r="4" spans="1:14" s="15" customFormat="1" ht="14.5" x14ac:dyDescent="0.7">
      <c r="A4" s="114" t="s">
        <v>39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4" s="15" customFormat="1" ht="14.5" x14ac:dyDescent="0.7">
      <c r="A5" s="115" t="s">
        <v>38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</row>
    <row r="6" spans="1:14" s="15" customFormat="1" ht="14.5" x14ac:dyDescent="0.7">
      <c r="A6" s="114" t="s">
        <v>265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4"/>
      <c r="N6" s="114"/>
    </row>
    <row r="7" spans="1:14" s="15" customFormat="1" ht="26.25" customHeight="1" x14ac:dyDescent="0.7">
      <c r="A7" s="125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2</v>
      </c>
      <c r="N7" s="113" t="s">
        <v>3</v>
      </c>
    </row>
    <row r="8" spans="1:14" s="15" customFormat="1" ht="42.75" customHeight="1" x14ac:dyDescent="0.7">
      <c r="A8" s="125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4" s="15" customFormat="1" ht="58.5" customHeight="1" x14ac:dyDescent="0.7">
      <c r="A9" s="123" t="s">
        <v>41</v>
      </c>
      <c r="B9" s="111" t="s">
        <v>75</v>
      </c>
      <c r="C9" s="110" t="s">
        <v>688</v>
      </c>
      <c r="D9" s="110">
        <v>1</v>
      </c>
      <c r="E9" s="90" t="s">
        <v>689</v>
      </c>
      <c r="F9" s="98" t="s">
        <v>20</v>
      </c>
      <c r="G9" s="116">
        <v>220000</v>
      </c>
      <c r="H9" s="111" t="s">
        <v>591</v>
      </c>
      <c r="I9" s="112" t="s">
        <v>82</v>
      </c>
      <c r="J9" s="112" t="s">
        <v>266</v>
      </c>
      <c r="K9" s="97" t="s">
        <v>83</v>
      </c>
      <c r="L9" s="109" t="s">
        <v>185</v>
      </c>
      <c r="M9" s="110" t="s">
        <v>56</v>
      </c>
      <c r="N9" s="111" t="s">
        <v>87</v>
      </c>
    </row>
    <row r="10" spans="1:14" s="15" customFormat="1" ht="60" customHeight="1" x14ac:dyDescent="0.7">
      <c r="A10" s="123"/>
      <c r="B10" s="111"/>
      <c r="C10" s="110"/>
      <c r="D10" s="110"/>
      <c r="E10" s="90" t="s">
        <v>725</v>
      </c>
      <c r="F10" s="98"/>
      <c r="G10" s="116"/>
      <c r="H10" s="111"/>
      <c r="I10" s="112"/>
      <c r="J10" s="112"/>
      <c r="K10" s="97" t="s">
        <v>726</v>
      </c>
      <c r="L10" s="109"/>
      <c r="M10" s="110"/>
      <c r="N10" s="111"/>
    </row>
    <row r="11" spans="1:14" s="15" customFormat="1" ht="32.25" customHeight="1" x14ac:dyDescent="0.7">
      <c r="A11" s="123"/>
      <c r="B11" s="111"/>
      <c r="C11" s="110"/>
      <c r="D11" s="110"/>
      <c r="E11" s="90" t="s">
        <v>76</v>
      </c>
      <c r="F11" s="98" t="s">
        <v>20</v>
      </c>
      <c r="G11" s="116"/>
      <c r="H11" s="111"/>
      <c r="I11" s="112"/>
      <c r="J11" s="112"/>
      <c r="K11" s="97" t="s">
        <v>727</v>
      </c>
      <c r="L11" s="109"/>
      <c r="M11" s="110"/>
      <c r="N11" s="111"/>
    </row>
    <row r="12" spans="1:14" s="15" customFormat="1" ht="60" customHeight="1" x14ac:dyDescent="0.7">
      <c r="A12" s="123"/>
      <c r="B12" s="111"/>
      <c r="C12" s="110"/>
      <c r="D12" s="110"/>
      <c r="E12" s="90" t="s">
        <v>77</v>
      </c>
      <c r="F12" s="98" t="s">
        <v>80</v>
      </c>
      <c r="G12" s="116"/>
      <c r="H12" s="111"/>
      <c r="I12" s="112"/>
      <c r="J12" s="112"/>
      <c r="K12" s="97" t="s">
        <v>84</v>
      </c>
      <c r="L12" s="109"/>
      <c r="M12" s="110"/>
      <c r="N12" s="111"/>
    </row>
    <row r="13" spans="1:14" s="15" customFormat="1" ht="47.25" customHeight="1" x14ac:dyDescent="0.7">
      <c r="A13" s="123"/>
      <c r="B13" s="111"/>
      <c r="C13" s="110"/>
      <c r="D13" s="110"/>
      <c r="E13" s="90" t="s">
        <v>78</v>
      </c>
      <c r="F13" s="98" t="s">
        <v>20</v>
      </c>
      <c r="G13" s="116"/>
      <c r="H13" s="111"/>
      <c r="I13" s="99" t="s">
        <v>27</v>
      </c>
      <c r="J13" s="97" t="s">
        <v>266</v>
      </c>
      <c r="K13" s="97" t="s">
        <v>85</v>
      </c>
      <c r="L13" s="95" t="s">
        <v>185</v>
      </c>
      <c r="M13" s="110" t="s">
        <v>33</v>
      </c>
      <c r="N13" s="111" t="s">
        <v>12</v>
      </c>
    </row>
    <row r="14" spans="1:14" s="15" customFormat="1" ht="47.25" customHeight="1" x14ac:dyDescent="0.7">
      <c r="A14" s="123"/>
      <c r="B14" s="111"/>
      <c r="C14" s="110"/>
      <c r="D14" s="110"/>
      <c r="E14" s="90" t="s">
        <v>79</v>
      </c>
      <c r="F14" s="98" t="s">
        <v>20</v>
      </c>
      <c r="G14" s="116"/>
      <c r="H14" s="111"/>
      <c r="I14" s="99" t="s">
        <v>82</v>
      </c>
      <c r="J14" s="97" t="s">
        <v>266</v>
      </c>
      <c r="K14" s="97" t="s">
        <v>86</v>
      </c>
      <c r="L14" s="95" t="s">
        <v>185</v>
      </c>
      <c r="M14" s="110"/>
      <c r="N14" s="111"/>
    </row>
    <row r="15" spans="1:14" s="15" customFormat="1" ht="41.25" customHeight="1" x14ac:dyDescent="0.7">
      <c r="A15" s="123"/>
      <c r="B15" s="111"/>
      <c r="C15" s="110" t="s">
        <v>728</v>
      </c>
      <c r="D15" s="110">
        <v>1</v>
      </c>
      <c r="E15" s="90" t="s">
        <v>88</v>
      </c>
      <c r="F15" s="98" t="s">
        <v>20</v>
      </c>
      <c r="G15" s="116">
        <f>853175.4+381493.92+250000</f>
        <v>1484669.32</v>
      </c>
      <c r="H15" s="111" t="s">
        <v>593</v>
      </c>
      <c r="I15" s="112" t="s">
        <v>98</v>
      </c>
      <c r="J15" s="97" t="s">
        <v>266</v>
      </c>
      <c r="K15" s="97" t="s">
        <v>52</v>
      </c>
      <c r="L15" s="95" t="s">
        <v>185</v>
      </c>
      <c r="M15" s="110" t="s">
        <v>33</v>
      </c>
      <c r="N15" s="111" t="s">
        <v>12</v>
      </c>
    </row>
    <row r="16" spans="1:14" s="15" customFormat="1" ht="45.75" customHeight="1" x14ac:dyDescent="0.7">
      <c r="A16" s="123"/>
      <c r="B16" s="111"/>
      <c r="C16" s="110"/>
      <c r="D16" s="110"/>
      <c r="E16" s="90" t="s">
        <v>551</v>
      </c>
      <c r="F16" s="98"/>
      <c r="G16" s="116"/>
      <c r="H16" s="111"/>
      <c r="I16" s="112"/>
      <c r="J16" s="97" t="s">
        <v>267</v>
      </c>
      <c r="K16" s="97" t="s">
        <v>99</v>
      </c>
      <c r="L16" s="109" t="s">
        <v>185</v>
      </c>
      <c r="M16" s="110"/>
      <c r="N16" s="111"/>
    </row>
    <row r="17" spans="1:14" s="15" customFormat="1" ht="41.25" customHeight="1" x14ac:dyDescent="0.7">
      <c r="A17" s="123"/>
      <c r="B17" s="111"/>
      <c r="C17" s="110"/>
      <c r="D17" s="110"/>
      <c r="E17" s="90" t="s">
        <v>89</v>
      </c>
      <c r="F17" s="98" t="s">
        <v>20</v>
      </c>
      <c r="G17" s="116"/>
      <c r="H17" s="111"/>
      <c r="I17" s="112"/>
      <c r="J17" s="97" t="s">
        <v>27</v>
      </c>
      <c r="K17" s="97" t="s">
        <v>100</v>
      </c>
      <c r="L17" s="109"/>
      <c r="M17" s="110"/>
      <c r="N17" s="111"/>
    </row>
    <row r="18" spans="1:14" s="15" customFormat="1" ht="48.75" customHeight="1" x14ac:dyDescent="0.7">
      <c r="A18" s="123"/>
      <c r="B18" s="111"/>
      <c r="C18" s="110"/>
      <c r="D18" s="110"/>
      <c r="E18" s="90" t="s">
        <v>90</v>
      </c>
      <c r="F18" s="98" t="s">
        <v>92</v>
      </c>
      <c r="G18" s="116"/>
      <c r="H18" s="111"/>
      <c r="I18" s="112"/>
      <c r="J18" s="97" t="s">
        <v>592</v>
      </c>
      <c r="K18" s="97" t="s">
        <v>101</v>
      </c>
      <c r="L18" s="109" t="s">
        <v>184</v>
      </c>
      <c r="M18" s="110" t="s">
        <v>56</v>
      </c>
      <c r="N18" s="111" t="s">
        <v>87</v>
      </c>
    </row>
    <row r="19" spans="1:14" s="15" customFormat="1" ht="47.25" customHeight="1" x14ac:dyDescent="0.7">
      <c r="A19" s="123"/>
      <c r="B19" s="111"/>
      <c r="C19" s="110"/>
      <c r="D19" s="110"/>
      <c r="E19" s="90" t="s">
        <v>76</v>
      </c>
      <c r="F19" s="98" t="s">
        <v>20</v>
      </c>
      <c r="G19" s="116"/>
      <c r="H19" s="111"/>
      <c r="I19" s="112"/>
      <c r="J19" s="97" t="s">
        <v>266</v>
      </c>
      <c r="K19" s="97" t="s">
        <v>102</v>
      </c>
      <c r="L19" s="109"/>
      <c r="M19" s="110"/>
      <c r="N19" s="111"/>
    </row>
    <row r="20" spans="1:14" s="15" customFormat="1" ht="53.25" customHeight="1" x14ac:dyDescent="0.7">
      <c r="A20" s="123"/>
      <c r="B20" s="111"/>
      <c r="C20" s="110"/>
      <c r="D20" s="110"/>
      <c r="E20" s="90" t="s">
        <v>93</v>
      </c>
      <c r="F20" s="98" t="s">
        <v>94</v>
      </c>
      <c r="G20" s="116"/>
      <c r="H20" s="111"/>
      <c r="I20" s="99" t="s">
        <v>103</v>
      </c>
      <c r="J20" s="97" t="s">
        <v>267</v>
      </c>
      <c r="K20" s="97" t="s">
        <v>104</v>
      </c>
      <c r="L20" s="109" t="s">
        <v>184</v>
      </c>
      <c r="M20" s="110"/>
      <c r="N20" s="111"/>
    </row>
    <row r="21" spans="1:14" s="15" customFormat="1" ht="49.5" customHeight="1" x14ac:dyDescent="0.7">
      <c r="A21" s="123"/>
      <c r="B21" s="111"/>
      <c r="C21" s="110"/>
      <c r="D21" s="110"/>
      <c r="E21" s="90" t="s">
        <v>78</v>
      </c>
      <c r="F21" s="98" t="s">
        <v>20</v>
      </c>
      <c r="G21" s="116"/>
      <c r="H21" s="111"/>
      <c r="I21" s="99" t="s">
        <v>27</v>
      </c>
      <c r="J21" s="97" t="s">
        <v>266</v>
      </c>
      <c r="K21" s="97" t="s">
        <v>85</v>
      </c>
      <c r="L21" s="109"/>
      <c r="M21" s="110"/>
      <c r="N21" s="111"/>
    </row>
    <row r="22" spans="1:14" s="15" customFormat="1" ht="60.75" customHeight="1" x14ac:dyDescent="0.7">
      <c r="A22" s="123"/>
      <c r="B22" s="111"/>
      <c r="C22" s="110"/>
      <c r="D22" s="110"/>
      <c r="E22" s="90" t="s">
        <v>95</v>
      </c>
      <c r="F22" s="98" t="s">
        <v>97</v>
      </c>
      <c r="G22" s="116"/>
      <c r="H22" s="111"/>
      <c r="I22" s="112" t="s">
        <v>98</v>
      </c>
      <c r="J22" s="97" t="s">
        <v>268</v>
      </c>
      <c r="K22" s="97" t="s">
        <v>105</v>
      </c>
      <c r="L22" s="109" t="s">
        <v>184</v>
      </c>
      <c r="M22" s="110"/>
      <c r="N22" s="111"/>
    </row>
    <row r="23" spans="1:14" s="15" customFormat="1" ht="95.25" customHeight="1" x14ac:dyDescent="0.7">
      <c r="A23" s="123"/>
      <c r="B23" s="111"/>
      <c r="C23" s="110"/>
      <c r="D23" s="110"/>
      <c r="E23" s="106" t="s">
        <v>96</v>
      </c>
      <c r="F23" s="106" t="s">
        <v>20</v>
      </c>
      <c r="G23" s="116"/>
      <c r="H23" s="111"/>
      <c r="I23" s="112" t="s">
        <v>81</v>
      </c>
      <c r="J23" s="97" t="s">
        <v>266</v>
      </c>
      <c r="K23" s="97" t="s">
        <v>86</v>
      </c>
      <c r="L23" s="109"/>
      <c r="M23" s="97" t="s">
        <v>33</v>
      </c>
      <c r="N23" s="98" t="s">
        <v>12</v>
      </c>
    </row>
    <row r="24" spans="1:14" s="33" customFormat="1" ht="14.25" customHeight="1" x14ac:dyDescent="0.7">
      <c r="A24" s="118" t="s">
        <v>50</v>
      </c>
      <c r="B24" s="118"/>
      <c r="C24" s="118"/>
      <c r="D24" s="118"/>
      <c r="E24" s="118"/>
      <c r="F24" s="118"/>
      <c r="G24" s="50">
        <f>G9+G15</f>
        <v>1704669.32</v>
      </c>
      <c r="H24" s="29"/>
      <c r="I24" s="11"/>
      <c r="J24" s="17"/>
      <c r="K24" s="17"/>
      <c r="L24" s="10"/>
    </row>
    <row r="25" spans="1:14" s="33" customFormat="1" ht="14.25" customHeight="1" x14ac:dyDescent="0.7">
      <c r="A25" s="36"/>
      <c r="B25" s="36"/>
      <c r="C25" s="36"/>
      <c r="D25" s="36"/>
      <c r="E25" s="36"/>
      <c r="F25" s="36"/>
      <c r="G25" s="28"/>
      <c r="H25" s="29"/>
      <c r="I25" s="11"/>
      <c r="J25" s="17"/>
      <c r="K25" s="17"/>
      <c r="L25" s="10"/>
    </row>
    <row r="26" spans="1:14" s="15" customFormat="1" ht="14.5" x14ac:dyDescent="0.7">
      <c r="A26" s="114" t="s">
        <v>39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</row>
    <row r="27" spans="1:14" s="15" customFormat="1" ht="14.5" x14ac:dyDescent="0.7">
      <c r="A27" s="115" t="s">
        <v>38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5"/>
      <c r="L27" s="115"/>
      <c r="M27" s="115"/>
      <c r="N27" s="115"/>
    </row>
    <row r="28" spans="1:14" s="15" customFormat="1" ht="14.5" x14ac:dyDescent="0.7">
      <c r="A28" s="114" t="s">
        <v>106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1:14" s="15" customFormat="1" ht="26.25" customHeight="1" x14ac:dyDescent="0.7">
      <c r="A29" s="125" t="s">
        <v>4</v>
      </c>
      <c r="B29" s="113" t="s">
        <v>40</v>
      </c>
      <c r="C29" s="113" t="s">
        <v>0</v>
      </c>
      <c r="D29" s="113"/>
      <c r="E29" s="113"/>
      <c r="F29" s="113"/>
      <c r="G29" s="113"/>
      <c r="H29" s="113"/>
      <c r="I29" s="113"/>
      <c r="J29" s="113"/>
      <c r="K29" s="113" t="s">
        <v>1</v>
      </c>
      <c r="L29" s="126" t="s">
        <v>182</v>
      </c>
      <c r="M29" s="113" t="s">
        <v>2</v>
      </c>
      <c r="N29" s="113" t="s">
        <v>3</v>
      </c>
    </row>
    <row r="30" spans="1:14" s="15" customFormat="1" ht="42.75" customHeight="1" x14ac:dyDescent="0.7">
      <c r="A30" s="125"/>
      <c r="B30" s="113"/>
      <c r="C30" s="100" t="s">
        <v>36</v>
      </c>
      <c r="D30" s="100" t="s">
        <v>590</v>
      </c>
      <c r="E30" s="100" t="s">
        <v>37</v>
      </c>
      <c r="F30" s="100" t="s">
        <v>5</v>
      </c>
      <c r="G30" s="35" t="s">
        <v>6</v>
      </c>
      <c r="H30" s="100" t="s">
        <v>7</v>
      </c>
      <c r="I30" s="100" t="s">
        <v>8</v>
      </c>
      <c r="J30" s="100" t="s">
        <v>172</v>
      </c>
      <c r="K30" s="113"/>
      <c r="L30" s="126"/>
      <c r="M30" s="113"/>
      <c r="N30" s="113"/>
    </row>
    <row r="31" spans="1:14" s="15" customFormat="1" ht="43.5" customHeight="1" x14ac:dyDescent="0.7">
      <c r="A31" s="123" t="s">
        <v>107</v>
      </c>
      <c r="B31" s="111" t="s">
        <v>270</v>
      </c>
      <c r="C31" s="110" t="s">
        <v>269</v>
      </c>
      <c r="D31" s="127">
        <v>1</v>
      </c>
      <c r="E31" s="90" t="s">
        <v>108</v>
      </c>
      <c r="F31" s="98" t="s">
        <v>110</v>
      </c>
      <c r="G31" s="116">
        <v>175000</v>
      </c>
      <c r="H31" s="111" t="s">
        <v>594</v>
      </c>
      <c r="I31" s="112" t="s">
        <v>27</v>
      </c>
      <c r="J31" s="110" t="s">
        <v>574</v>
      </c>
      <c r="K31" s="97" t="s">
        <v>272</v>
      </c>
      <c r="L31" s="109" t="s">
        <v>185</v>
      </c>
      <c r="M31" s="110" t="s">
        <v>44</v>
      </c>
      <c r="N31" s="111" t="s">
        <v>45</v>
      </c>
    </row>
    <row r="32" spans="1:14" s="15" customFormat="1" ht="47.25" customHeight="1" x14ac:dyDescent="0.7">
      <c r="A32" s="123"/>
      <c r="B32" s="111"/>
      <c r="C32" s="110"/>
      <c r="D32" s="110"/>
      <c r="E32" s="90" t="s">
        <v>595</v>
      </c>
      <c r="F32" s="98" t="s">
        <v>110</v>
      </c>
      <c r="G32" s="116"/>
      <c r="H32" s="111"/>
      <c r="I32" s="112"/>
      <c r="J32" s="110"/>
      <c r="K32" s="110" t="s">
        <v>273</v>
      </c>
      <c r="L32" s="109"/>
      <c r="M32" s="110"/>
      <c r="N32" s="111"/>
    </row>
    <row r="33" spans="1:14" s="15" customFormat="1" ht="62.25" customHeight="1" x14ac:dyDescent="0.7">
      <c r="A33" s="123"/>
      <c r="B33" s="111"/>
      <c r="C33" s="110"/>
      <c r="D33" s="110"/>
      <c r="E33" s="90" t="s">
        <v>109</v>
      </c>
      <c r="F33" s="98" t="s">
        <v>110</v>
      </c>
      <c r="G33" s="116"/>
      <c r="H33" s="111"/>
      <c r="I33" s="112"/>
      <c r="J33" s="110"/>
      <c r="K33" s="110"/>
      <c r="L33" s="109"/>
      <c r="M33" s="97" t="s">
        <v>33</v>
      </c>
      <c r="N33" s="98" t="s">
        <v>12</v>
      </c>
    </row>
    <row r="34" spans="1:14" s="15" customFormat="1" ht="43.5" customHeight="1" x14ac:dyDescent="0.7">
      <c r="A34" s="123"/>
      <c r="B34" s="111"/>
      <c r="C34" s="110"/>
      <c r="D34" s="110"/>
      <c r="E34" s="90" t="s">
        <v>112</v>
      </c>
      <c r="F34" s="98" t="s">
        <v>113</v>
      </c>
      <c r="G34" s="116"/>
      <c r="H34" s="111"/>
      <c r="I34" s="112"/>
      <c r="J34" s="110"/>
      <c r="K34" s="97" t="s">
        <v>274</v>
      </c>
      <c r="L34" s="109"/>
      <c r="M34" s="98"/>
      <c r="N34" s="98"/>
    </row>
    <row r="35" spans="1:14" s="15" customFormat="1" ht="43.5" customHeight="1" x14ac:dyDescent="0.7">
      <c r="A35" s="123"/>
      <c r="B35" s="111"/>
      <c r="C35" s="110"/>
      <c r="D35" s="110"/>
      <c r="E35" s="90" t="s">
        <v>111</v>
      </c>
      <c r="F35" s="98" t="s">
        <v>113</v>
      </c>
      <c r="G35" s="116"/>
      <c r="H35" s="111"/>
      <c r="I35" s="112"/>
      <c r="J35" s="97" t="s">
        <v>271</v>
      </c>
      <c r="K35" s="97" t="s">
        <v>275</v>
      </c>
      <c r="L35" s="96" t="s">
        <v>184</v>
      </c>
      <c r="M35" s="97" t="s">
        <v>33</v>
      </c>
      <c r="N35" s="98" t="s">
        <v>12</v>
      </c>
    </row>
    <row r="36" spans="1:14" s="33" customFormat="1" ht="17.25" customHeight="1" x14ac:dyDescent="0.7">
      <c r="A36" s="128" t="s">
        <v>50</v>
      </c>
      <c r="B36" s="128"/>
      <c r="C36" s="128"/>
      <c r="D36" s="128"/>
      <c r="E36" s="128"/>
      <c r="F36" s="128"/>
      <c r="G36" s="93">
        <f>G31</f>
        <v>175000</v>
      </c>
      <c r="H36" s="29"/>
      <c r="I36" s="11"/>
      <c r="J36" s="17"/>
      <c r="K36" s="17"/>
      <c r="L36" s="10"/>
    </row>
    <row r="37" spans="1:14" s="33" customFormat="1" ht="10.5" customHeight="1" x14ac:dyDescent="0.7">
      <c r="A37" s="36"/>
      <c r="B37" s="36"/>
      <c r="C37" s="36"/>
      <c r="D37" s="36"/>
      <c r="E37" s="36"/>
      <c r="F37" s="36"/>
      <c r="G37" s="28"/>
      <c r="H37" s="29"/>
      <c r="I37" s="11"/>
      <c r="J37" s="17"/>
      <c r="K37" s="17"/>
      <c r="L37" s="10"/>
    </row>
    <row r="38" spans="1:14" s="15" customFormat="1" ht="14.5" x14ac:dyDescent="0.7">
      <c r="A38" s="114" t="s">
        <v>39</v>
      </c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</row>
    <row r="39" spans="1:14" s="15" customFormat="1" ht="14.5" x14ac:dyDescent="0.7">
      <c r="A39" s="115" t="s">
        <v>137</v>
      </c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  <c r="M39" s="115"/>
      <c r="N39" s="115"/>
    </row>
    <row r="40" spans="1:14" s="15" customFormat="1" ht="14.5" x14ac:dyDescent="0.7">
      <c r="A40" s="114" t="s">
        <v>305</v>
      </c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</row>
    <row r="41" spans="1:14" s="15" customFormat="1" ht="26.25" customHeight="1" x14ac:dyDescent="0.7">
      <c r="A41" s="125" t="s">
        <v>4</v>
      </c>
      <c r="B41" s="113" t="s">
        <v>40</v>
      </c>
      <c r="C41" s="113" t="s">
        <v>0</v>
      </c>
      <c r="D41" s="113"/>
      <c r="E41" s="113"/>
      <c r="F41" s="113"/>
      <c r="G41" s="113"/>
      <c r="H41" s="113"/>
      <c r="I41" s="113"/>
      <c r="J41" s="113"/>
      <c r="K41" s="113" t="s">
        <v>1</v>
      </c>
      <c r="L41" s="126" t="s">
        <v>182</v>
      </c>
      <c r="M41" s="113" t="s">
        <v>2</v>
      </c>
      <c r="N41" s="113" t="s">
        <v>3</v>
      </c>
    </row>
    <row r="42" spans="1:14" s="15" customFormat="1" ht="42.75" customHeight="1" x14ac:dyDescent="0.7">
      <c r="A42" s="125"/>
      <c r="B42" s="113"/>
      <c r="C42" s="100" t="s">
        <v>36</v>
      </c>
      <c r="D42" s="100" t="s">
        <v>590</v>
      </c>
      <c r="E42" s="100" t="s">
        <v>37</v>
      </c>
      <c r="F42" s="100" t="s">
        <v>5</v>
      </c>
      <c r="G42" s="35" t="s">
        <v>6</v>
      </c>
      <c r="H42" s="100" t="s">
        <v>7</v>
      </c>
      <c r="I42" s="100" t="s">
        <v>8</v>
      </c>
      <c r="J42" s="100" t="s">
        <v>172</v>
      </c>
      <c r="K42" s="113"/>
      <c r="L42" s="126"/>
      <c r="M42" s="113"/>
      <c r="N42" s="113"/>
    </row>
    <row r="43" spans="1:14" s="15" customFormat="1" ht="98.25" customHeight="1" x14ac:dyDescent="0.7">
      <c r="A43" s="123" t="s">
        <v>138</v>
      </c>
      <c r="B43" s="111" t="s">
        <v>276</v>
      </c>
      <c r="C43" s="110" t="s">
        <v>575</v>
      </c>
      <c r="D43" s="127">
        <v>1</v>
      </c>
      <c r="E43" s="90" t="s">
        <v>139</v>
      </c>
      <c r="F43" s="98" t="s">
        <v>141</v>
      </c>
      <c r="G43" s="116">
        <v>0</v>
      </c>
      <c r="H43" s="111" t="s">
        <v>597</v>
      </c>
      <c r="I43" s="112" t="s">
        <v>103</v>
      </c>
      <c r="J43" s="110" t="s">
        <v>82</v>
      </c>
      <c r="K43" s="97" t="s">
        <v>278</v>
      </c>
      <c r="L43" s="109" t="s">
        <v>184</v>
      </c>
      <c r="M43" s="110" t="s">
        <v>280</v>
      </c>
      <c r="N43" s="111" t="s">
        <v>281</v>
      </c>
    </row>
    <row r="44" spans="1:14" s="15" customFormat="1" ht="76.5" customHeight="1" x14ac:dyDescent="0.7">
      <c r="A44" s="123"/>
      <c r="B44" s="111"/>
      <c r="C44" s="110"/>
      <c r="D44" s="110"/>
      <c r="E44" s="90" t="s">
        <v>140</v>
      </c>
      <c r="F44" s="98" t="s">
        <v>277</v>
      </c>
      <c r="G44" s="116"/>
      <c r="H44" s="111"/>
      <c r="I44" s="112"/>
      <c r="J44" s="110"/>
      <c r="K44" s="97" t="s">
        <v>279</v>
      </c>
      <c r="L44" s="109"/>
      <c r="M44" s="110"/>
      <c r="N44" s="111"/>
    </row>
    <row r="45" spans="1:14" s="15" customFormat="1" ht="78.75" customHeight="1" x14ac:dyDescent="0.7">
      <c r="A45" s="123" t="s">
        <v>143</v>
      </c>
      <c r="B45" s="111" t="s">
        <v>144</v>
      </c>
      <c r="C45" s="110" t="s">
        <v>145</v>
      </c>
      <c r="D45" s="110">
        <v>1</v>
      </c>
      <c r="E45" s="90" t="s">
        <v>291</v>
      </c>
      <c r="F45" s="98" t="s">
        <v>28</v>
      </c>
      <c r="G45" s="116">
        <v>120000</v>
      </c>
      <c r="H45" s="111" t="s">
        <v>597</v>
      </c>
      <c r="I45" s="99" t="s">
        <v>82</v>
      </c>
      <c r="J45" s="99" t="s">
        <v>297</v>
      </c>
      <c r="K45" s="97" t="s">
        <v>298</v>
      </c>
      <c r="L45" s="109" t="s">
        <v>185</v>
      </c>
      <c r="M45" s="110" t="s">
        <v>44</v>
      </c>
      <c r="N45" s="111" t="s">
        <v>45</v>
      </c>
    </row>
    <row r="46" spans="1:14" s="15" customFormat="1" ht="86.25" customHeight="1" x14ac:dyDescent="0.7">
      <c r="A46" s="123"/>
      <c r="B46" s="111"/>
      <c r="C46" s="110"/>
      <c r="D46" s="110"/>
      <c r="E46" s="90" t="s">
        <v>292</v>
      </c>
      <c r="F46" s="98" t="s">
        <v>28</v>
      </c>
      <c r="G46" s="116"/>
      <c r="H46" s="111"/>
      <c r="I46" s="112" t="s">
        <v>27</v>
      </c>
      <c r="J46" s="112" t="s">
        <v>266</v>
      </c>
      <c r="K46" s="8" t="s">
        <v>299</v>
      </c>
      <c r="L46" s="109"/>
      <c r="M46" s="110"/>
      <c r="N46" s="111"/>
    </row>
    <row r="47" spans="1:14" s="15" customFormat="1" ht="41.25" customHeight="1" x14ac:dyDescent="0.7">
      <c r="A47" s="123"/>
      <c r="B47" s="111"/>
      <c r="C47" s="110"/>
      <c r="D47" s="110"/>
      <c r="E47" s="90" t="s">
        <v>293</v>
      </c>
      <c r="F47" s="98" t="s">
        <v>46</v>
      </c>
      <c r="G47" s="116"/>
      <c r="H47" s="111"/>
      <c r="I47" s="112"/>
      <c r="J47" s="112"/>
      <c r="K47" s="97" t="s">
        <v>52</v>
      </c>
      <c r="L47" s="109" t="s">
        <v>185</v>
      </c>
      <c r="M47" s="110" t="s">
        <v>33</v>
      </c>
      <c r="N47" s="98" t="s">
        <v>12</v>
      </c>
    </row>
    <row r="48" spans="1:14" s="15" customFormat="1" ht="55.5" customHeight="1" x14ac:dyDescent="0.7">
      <c r="A48" s="123"/>
      <c r="B48" s="111"/>
      <c r="C48" s="110"/>
      <c r="D48" s="110"/>
      <c r="E48" s="90" t="s">
        <v>294</v>
      </c>
      <c r="F48" s="98" t="s">
        <v>48</v>
      </c>
      <c r="G48" s="116"/>
      <c r="H48" s="111"/>
      <c r="I48" s="99" t="s">
        <v>27</v>
      </c>
      <c r="J48" s="97" t="s">
        <v>698</v>
      </c>
      <c r="K48" s="97" t="s">
        <v>53</v>
      </c>
      <c r="L48" s="109"/>
      <c r="M48" s="110"/>
      <c r="N48" s="98" t="s">
        <v>12</v>
      </c>
    </row>
    <row r="49" spans="1:14" s="15" customFormat="1" ht="93" customHeight="1" x14ac:dyDescent="0.7">
      <c r="A49" s="123"/>
      <c r="B49" s="111"/>
      <c r="C49" s="110"/>
      <c r="D49" s="110"/>
      <c r="E49" s="90" t="s">
        <v>545</v>
      </c>
      <c r="F49" s="98" t="s">
        <v>49</v>
      </c>
      <c r="G49" s="116"/>
      <c r="H49" s="111"/>
      <c r="I49" s="99" t="s">
        <v>27</v>
      </c>
      <c r="J49" s="99" t="s">
        <v>546</v>
      </c>
      <c r="K49" s="97" t="s">
        <v>547</v>
      </c>
      <c r="L49" s="96"/>
      <c r="M49" s="110"/>
      <c r="N49" s="98" t="s">
        <v>57</v>
      </c>
    </row>
    <row r="50" spans="1:14" s="15" customFormat="1" ht="78" customHeight="1" x14ac:dyDescent="0.7">
      <c r="A50" s="123"/>
      <c r="B50" s="111"/>
      <c r="C50" s="110"/>
      <c r="D50" s="110"/>
      <c r="E50" s="90" t="s">
        <v>295</v>
      </c>
      <c r="F50" s="98" t="s">
        <v>49</v>
      </c>
      <c r="G50" s="116"/>
      <c r="H50" s="111"/>
      <c r="I50" s="99" t="s">
        <v>27</v>
      </c>
      <c r="J50" s="99" t="s">
        <v>544</v>
      </c>
      <c r="K50" s="97" t="s">
        <v>300</v>
      </c>
      <c r="L50" s="109" t="s">
        <v>184</v>
      </c>
      <c r="M50" s="110" t="s">
        <v>56</v>
      </c>
      <c r="N50" s="111" t="s">
        <v>57</v>
      </c>
    </row>
    <row r="51" spans="1:14" s="15" customFormat="1" ht="78" customHeight="1" x14ac:dyDescent="0.7">
      <c r="A51" s="123"/>
      <c r="B51" s="111"/>
      <c r="C51" s="110"/>
      <c r="D51" s="110"/>
      <c r="E51" s="90" t="s">
        <v>296</v>
      </c>
      <c r="F51" s="98" t="s">
        <v>51</v>
      </c>
      <c r="G51" s="116"/>
      <c r="H51" s="111"/>
      <c r="I51" s="99" t="s">
        <v>27</v>
      </c>
      <c r="J51" s="97" t="s">
        <v>176</v>
      </c>
      <c r="K51" s="97" t="s">
        <v>55</v>
      </c>
      <c r="L51" s="109"/>
      <c r="M51" s="110"/>
      <c r="N51" s="111"/>
    </row>
    <row r="52" spans="1:14" s="15" customFormat="1" ht="41.25" customHeight="1" x14ac:dyDescent="0.7">
      <c r="A52" s="123"/>
      <c r="B52" s="111" t="s">
        <v>146</v>
      </c>
      <c r="C52" s="110" t="s">
        <v>147</v>
      </c>
      <c r="D52" s="110">
        <v>1</v>
      </c>
      <c r="E52" s="90" t="s">
        <v>291</v>
      </c>
      <c r="F52" s="98" t="s">
        <v>28</v>
      </c>
      <c r="G52" s="116">
        <v>50000</v>
      </c>
      <c r="H52" s="111" t="s">
        <v>597</v>
      </c>
      <c r="I52" s="99" t="s">
        <v>82</v>
      </c>
      <c r="J52" s="99" t="s">
        <v>297</v>
      </c>
      <c r="K52" s="97" t="s">
        <v>298</v>
      </c>
      <c r="L52" s="109" t="s">
        <v>185</v>
      </c>
      <c r="M52" s="110" t="s">
        <v>44</v>
      </c>
      <c r="N52" s="111" t="s">
        <v>45</v>
      </c>
    </row>
    <row r="53" spans="1:14" s="15" customFormat="1" ht="128.25" customHeight="1" x14ac:dyDescent="0.7">
      <c r="A53" s="123"/>
      <c r="B53" s="111"/>
      <c r="C53" s="110"/>
      <c r="D53" s="110"/>
      <c r="E53" s="90" t="s">
        <v>292</v>
      </c>
      <c r="F53" s="98" t="s">
        <v>28</v>
      </c>
      <c r="G53" s="116"/>
      <c r="H53" s="111"/>
      <c r="I53" s="112" t="s">
        <v>27</v>
      </c>
      <c r="J53" s="112" t="s">
        <v>266</v>
      </c>
      <c r="K53" s="8" t="s">
        <v>299</v>
      </c>
      <c r="L53" s="109"/>
      <c r="M53" s="110"/>
      <c r="N53" s="111"/>
    </row>
    <row r="54" spans="1:14" s="15" customFormat="1" ht="59.25" customHeight="1" x14ac:dyDescent="0.7">
      <c r="A54" s="123"/>
      <c r="B54" s="111"/>
      <c r="C54" s="110"/>
      <c r="D54" s="110"/>
      <c r="E54" s="90" t="s">
        <v>293</v>
      </c>
      <c r="F54" s="98" t="s">
        <v>46</v>
      </c>
      <c r="G54" s="116"/>
      <c r="H54" s="111"/>
      <c r="I54" s="112"/>
      <c r="J54" s="112"/>
      <c r="K54" s="97" t="s">
        <v>52</v>
      </c>
      <c r="L54" s="109" t="s">
        <v>185</v>
      </c>
      <c r="M54" s="110" t="s">
        <v>33</v>
      </c>
      <c r="N54" s="98" t="s">
        <v>12</v>
      </c>
    </row>
    <row r="55" spans="1:14" s="15" customFormat="1" ht="41.25" customHeight="1" x14ac:dyDescent="0.7">
      <c r="A55" s="123"/>
      <c r="B55" s="111"/>
      <c r="C55" s="110"/>
      <c r="D55" s="110"/>
      <c r="E55" s="90" t="s">
        <v>294</v>
      </c>
      <c r="F55" s="98" t="s">
        <v>48</v>
      </c>
      <c r="G55" s="116"/>
      <c r="H55" s="111"/>
      <c r="I55" s="99" t="s">
        <v>27</v>
      </c>
      <c r="J55" s="97" t="s">
        <v>177</v>
      </c>
      <c r="K55" s="97" t="s">
        <v>53</v>
      </c>
      <c r="L55" s="109"/>
      <c r="M55" s="110"/>
      <c r="N55" s="98" t="s">
        <v>12</v>
      </c>
    </row>
    <row r="56" spans="1:14" s="15" customFormat="1" ht="63.75" customHeight="1" x14ac:dyDescent="0.7">
      <c r="A56" s="123"/>
      <c r="B56" s="111"/>
      <c r="C56" s="110"/>
      <c r="D56" s="110"/>
      <c r="E56" s="90" t="s">
        <v>545</v>
      </c>
      <c r="F56" s="98" t="s">
        <v>49</v>
      </c>
      <c r="G56" s="116"/>
      <c r="H56" s="111"/>
      <c r="I56" s="99" t="s">
        <v>27</v>
      </c>
      <c r="J56" s="99" t="s">
        <v>546</v>
      </c>
      <c r="K56" s="97" t="s">
        <v>547</v>
      </c>
      <c r="L56" s="96"/>
      <c r="M56" s="110" t="s">
        <v>56</v>
      </c>
      <c r="N56" s="111" t="s">
        <v>57</v>
      </c>
    </row>
    <row r="57" spans="1:14" s="15" customFormat="1" ht="41.25" customHeight="1" x14ac:dyDescent="0.7">
      <c r="A57" s="123"/>
      <c r="B57" s="111"/>
      <c r="C57" s="110"/>
      <c r="D57" s="110"/>
      <c r="E57" s="90" t="s">
        <v>295</v>
      </c>
      <c r="F57" s="98" t="s">
        <v>49</v>
      </c>
      <c r="G57" s="116"/>
      <c r="H57" s="111"/>
      <c r="I57" s="99" t="s">
        <v>27</v>
      </c>
      <c r="J57" s="99" t="s">
        <v>301</v>
      </c>
      <c r="K57" s="97" t="s">
        <v>300</v>
      </c>
      <c r="L57" s="109" t="s">
        <v>184</v>
      </c>
      <c r="M57" s="110"/>
      <c r="N57" s="111"/>
    </row>
    <row r="58" spans="1:14" s="15" customFormat="1" ht="76.5" customHeight="1" x14ac:dyDescent="0.7">
      <c r="A58" s="123"/>
      <c r="B58" s="111"/>
      <c r="C58" s="110"/>
      <c r="D58" s="110"/>
      <c r="E58" s="90" t="s">
        <v>296</v>
      </c>
      <c r="F58" s="98" t="s">
        <v>51</v>
      </c>
      <c r="G58" s="116"/>
      <c r="H58" s="111"/>
      <c r="I58" s="99" t="s">
        <v>27</v>
      </c>
      <c r="J58" s="97" t="s">
        <v>176</v>
      </c>
      <c r="K58" s="97" t="s">
        <v>55</v>
      </c>
      <c r="L58" s="109"/>
      <c r="M58" s="110"/>
      <c r="N58" s="111"/>
    </row>
    <row r="59" spans="1:14" s="15" customFormat="1" ht="41.25" customHeight="1" x14ac:dyDescent="0.7">
      <c r="A59" s="123"/>
      <c r="B59" s="111" t="s">
        <v>515</v>
      </c>
      <c r="C59" s="110" t="s">
        <v>588</v>
      </c>
      <c r="D59" s="110">
        <v>1</v>
      </c>
      <c r="E59" s="90" t="s">
        <v>291</v>
      </c>
      <c r="F59" s="98" t="s">
        <v>28</v>
      </c>
      <c r="G59" s="116">
        <v>50000</v>
      </c>
      <c r="H59" s="111" t="s">
        <v>596</v>
      </c>
      <c r="I59" s="99" t="s">
        <v>82</v>
      </c>
      <c r="J59" s="99" t="s">
        <v>297</v>
      </c>
      <c r="K59" s="97" t="s">
        <v>298</v>
      </c>
      <c r="L59" s="109" t="s">
        <v>185</v>
      </c>
      <c r="M59" s="110" t="s">
        <v>44</v>
      </c>
      <c r="N59" s="111" t="s">
        <v>45</v>
      </c>
    </row>
    <row r="60" spans="1:14" s="15" customFormat="1" ht="60.75" customHeight="1" x14ac:dyDescent="0.7">
      <c r="A60" s="123"/>
      <c r="B60" s="111"/>
      <c r="C60" s="110"/>
      <c r="D60" s="110"/>
      <c r="E60" s="90" t="s">
        <v>292</v>
      </c>
      <c r="F60" s="98" t="s">
        <v>28</v>
      </c>
      <c r="G60" s="116"/>
      <c r="H60" s="111"/>
      <c r="I60" s="112" t="s">
        <v>27</v>
      </c>
      <c r="J60" s="112" t="s">
        <v>266</v>
      </c>
      <c r="K60" s="8" t="s">
        <v>299</v>
      </c>
      <c r="L60" s="109"/>
      <c r="M60" s="110"/>
      <c r="N60" s="111"/>
    </row>
    <row r="61" spans="1:14" s="15" customFormat="1" ht="41.25" customHeight="1" x14ac:dyDescent="0.7">
      <c r="A61" s="123"/>
      <c r="B61" s="111"/>
      <c r="C61" s="110"/>
      <c r="D61" s="110"/>
      <c r="E61" s="90" t="s">
        <v>293</v>
      </c>
      <c r="F61" s="98" t="s">
        <v>46</v>
      </c>
      <c r="G61" s="116"/>
      <c r="H61" s="111"/>
      <c r="I61" s="112"/>
      <c r="J61" s="112"/>
      <c r="K61" s="97" t="s">
        <v>52</v>
      </c>
      <c r="L61" s="109" t="s">
        <v>185</v>
      </c>
      <c r="M61" s="110" t="s">
        <v>33</v>
      </c>
      <c r="N61" s="111" t="s">
        <v>12</v>
      </c>
    </row>
    <row r="62" spans="1:14" s="15" customFormat="1" ht="54.75" customHeight="1" x14ac:dyDescent="0.7">
      <c r="A62" s="123"/>
      <c r="B62" s="111"/>
      <c r="C62" s="110"/>
      <c r="D62" s="110"/>
      <c r="E62" s="90" t="s">
        <v>294</v>
      </c>
      <c r="F62" s="98" t="s">
        <v>48</v>
      </c>
      <c r="G62" s="116"/>
      <c r="H62" s="111"/>
      <c r="I62" s="99" t="s">
        <v>27</v>
      </c>
      <c r="J62" s="97" t="s">
        <v>177</v>
      </c>
      <c r="K62" s="97" t="s">
        <v>53</v>
      </c>
      <c r="L62" s="109"/>
      <c r="M62" s="110"/>
      <c r="N62" s="111"/>
    </row>
    <row r="63" spans="1:14" s="15" customFormat="1" ht="60.75" customHeight="1" x14ac:dyDescent="0.7">
      <c r="A63" s="123"/>
      <c r="B63" s="111"/>
      <c r="C63" s="110"/>
      <c r="D63" s="110"/>
      <c r="E63" s="90" t="s">
        <v>295</v>
      </c>
      <c r="F63" s="98" t="s">
        <v>49</v>
      </c>
      <c r="G63" s="116"/>
      <c r="H63" s="111"/>
      <c r="I63" s="99" t="s">
        <v>27</v>
      </c>
      <c r="J63" s="99" t="s">
        <v>301</v>
      </c>
      <c r="K63" s="97" t="s">
        <v>300</v>
      </c>
      <c r="L63" s="109" t="s">
        <v>184</v>
      </c>
      <c r="M63" s="110" t="s">
        <v>56</v>
      </c>
      <c r="N63" s="111" t="s">
        <v>57</v>
      </c>
    </row>
    <row r="64" spans="1:14" s="15" customFormat="1" ht="83.25" customHeight="1" x14ac:dyDescent="0.7">
      <c r="A64" s="123"/>
      <c r="B64" s="111"/>
      <c r="C64" s="110"/>
      <c r="D64" s="110"/>
      <c r="E64" s="90" t="s">
        <v>296</v>
      </c>
      <c r="F64" s="98" t="s">
        <v>51</v>
      </c>
      <c r="G64" s="116"/>
      <c r="H64" s="111"/>
      <c r="I64" s="99" t="s">
        <v>27</v>
      </c>
      <c r="J64" s="97" t="s">
        <v>176</v>
      </c>
      <c r="K64" s="97" t="s">
        <v>55</v>
      </c>
      <c r="L64" s="109"/>
      <c r="M64" s="110"/>
      <c r="N64" s="111"/>
    </row>
    <row r="65" spans="1:14" s="15" customFormat="1" ht="50.25" customHeight="1" x14ac:dyDescent="0.7">
      <c r="A65" s="123" t="s">
        <v>142</v>
      </c>
      <c r="B65" s="111" t="s">
        <v>148</v>
      </c>
      <c r="C65" s="110" t="s">
        <v>149</v>
      </c>
      <c r="D65" s="110">
        <v>12</v>
      </c>
      <c r="E65" s="90" t="s">
        <v>282</v>
      </c>
      <c r="F65" s="98" t="s">
        <v>283</v>
      </c>
      <c r="G65" s="116">
        <v>2700000</v>
      </c>
      <c r="H65" s="111" t="s">
        <v>597</v>
      </c>
      <c r="I65" s="112" t="s">
        <v>103</v>
      </c>
      <c r="J65" s="110" t="s">
        <v>287</v>
      </c>
      <c r="K65" s="110" t="s">
        <v>288</v>
      </c>
      <c r="L65" s="109" t="s">
        <v>185</v>
      </c>
      <c r="M65" s="111" t="s">
        <v>45</v>
      </c>
      <c r="N65" s="111" t="s">
        <v>45</v>
      </c>
    </row>
    <row r="66" spans="1:14" s="15" customFormat="1" ht="72" customHeight="1" x14ac:dyDescent="0.7">
      <c r="A66" s="123"/>
      <c r="B66" s="111"/>
      <c r="C66" s="110"/>
      <c r="D66" s="110"/>
      <c r="E66" s="90" t="s">
        <v>285</v>
      </c>
      <c r="F66" s="98"/>
      <c r="G66" s="116"/>
      <c r="H66" s="111"/>
      <c r="I66" s="112"/>
      <c r="J66" s="110"/>
      <c r="K66" s="110"/>
      <c r="L66" s="109"/>
      <c r="M66" s="111"/>
      <c r="N66" s="111"/>
    </row>
    <row r="67" spans="1:14" s="15" customFormat="1" ht="70.5" customHeight="1" x14ac:dyDescent="0.7">
      <c r="A67" s="123"/>
      <c r="B67" s="111"/>
      <c r="C67" s="110"/>
      <c r="D67" s="110"/>
      <c r="E67" s="90" t="s">
        <v>284</v>
      </c>
      <c r="F67" s="98" t="s">
        <v>286</v>
      </c>
      <c r="G67" s="116"/>
      <c r="H67" s="111"/>
      <c r="I67" s="112"/>
      <c r="J67" s="110"/>
      <c r="K67" s="110"/>
      <c r="L67" s="109"/>
      <c r="M67" s="98" t="s">
        <v>289</v>
      </c>
      <c r="N67" s="98" t="s">
        <v>290</v>
      </c>
    </row>
    <row r="68" spans="1:14" s="33" customFormat="1" ht="14.25" customHeight="1" x14ac:dyDescent="0.7">
      <c r="A68" s="118" t="s">
        <v>50</v>
      </c>
      <c r="B68" s="118"/>
      <c r="C68" s="118"/>
      <c r="D68" s="118"/>
      <c r="E68" s="118"/>
      <c r="F68" s="118"/>
      <c r="G68" s="75">
        <f>G43+G45+G65+G52+G59</f>
        <v>2920000</v>
      </c>
      <c r="H68" s="29"/>
      <c r="I68" s="11"/>
      <c r="J68" s="17"/>
      <c r="K68" s="17"/>
      <c r="L68" s="10"/>
    </row>
    <row r="69" spans="1:14" s="15" customFormat="1" ht="13.5" customHeight="1" x14ac:dyDescent="0.7">
      <c r="A69" s="5"/>
      <c r="B69" s="13"/>
      <c r="C69" s="17"/>
      <c r="D69" s="17"/>
      <c r="E69" s="18"/>
      <c r="F69" s="6"/>
      <c r="G69" s="7"/>
      <c r="H69" s="5"/>
      <c r="I69" s="5"/>
      <c r="J69" s="5"/>
      <c r="K69" s="5"/>
      <c r="L69" s="5"/>
    </row>
    <row r="70" spans="1:14" s="15" customFormat="1" ht="14.5" x14ac:dyDescent="0.7">
      <c r="A70" s="114" t="s">
        <v>39</v>
      </c>
      <c r="B70" s="114"/>
      <c r="C70" s="114"/>
      <c r="D70" s="114"/>
      <c r="E70" s="114"/>
      <c r="F70" s="114"/>
      <c r="G70" s="114"/>
      <c r="H70" s="114"/>
      <c r="I70" s="114"/>
      <c r="J70" s="114"/>
      <c r="K70" s="114"/>
      <c r="L70" s="114"/>
      <c r="M70" s="114"/>
      <c r="N70" s="114"/>
    </row>
    <row r="71" spans="1:14" s="15" customFormat="1" ht="14.5" x14ac:dyDescent="0.7">
      <c r="A71" s="115" t="s">
        <v>150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</row>
    <row r="72" spans="1:14" s="15" customFormat="1" ht="14.5" x14ac:dyDescent="0.7">
      <c r="A72" s="114" t="s">
        <v>302</v>
      </c>
      <c r="B72" s="114"/>
      <c r="C72" s="114"/>
      <c r="D72" s="114"/>
      <c r="E72" s="114"/>
      <c r="F72" s="114"/>
      <c r="G72" s="114"/>
      <c r="H72" s="114"/>
      <c r="I72" s="114"/>
      <c r="J72" s="114"/>
      <c r="K72" s="114"/>
      <c r="L72" s="114"/>
      <c r="M72" s="114"/>
      <c r="N72" s="114"/>
    </row>
    <row r="73" spans="1:14" s="15" customFormat="1" ht="26.25" customHeight="1" x14ac:dyDescent="0.7">
      <c r="A73" s="125" t="s">
        <v>4</v>
      </c>
      <c r="B73" s="113" t="s">
        <v>114</v>
      </c>
      <c r="C73" s="113" t="s">
        <v>0</v>
      </c>
      <c r="D73" s="113"/>
      <c r="E73" s="113"/>
      <c r="F73" s="113"/>
      <c r="G73" s="113"/>
      <c r="H73" s="113"/>
      <c r="I73" s="113"/>
      <c r="J73" s="113"/>
      <c r="K73" s="113" t="s">
        <v>1</v>
      </c>
      <c r="L73" s="126" t="s">
        <v>182</v>
      </c>
      <c r="M73" s="113" t="s">
        <v>2</v>
      </c>
      <c r="N73" s="113" t="s">
        <v>3</v>
      </c>
    </row>
    <row r="74" spans="1:14" s="15" customFormat="1" ht="42.75" customHeight="1" x14ac:dyDescent="0.7">
      <c r="A74" s="125"/>
      <c r="B74" s="113"/>
      <c r="C74" s="100" t="s">
        <v>36</v>
      </c>
      <c r="D74" s="100" t="s">
        <v>590</v>
      </c>
      <c r="E74" s="100" t="s">
        <v>37</v>
      </c>
      <c r="F74" s="100" t="s">
        <v>5</v>
      </c>
      <c r="G74" s="35" t="s">
        <v>6</v>
      </c>
      <c r="H74" s="100" t="s">
        <v>7</v>
      </c>
      <c r="I74" s="100" t="s">
        <v>8</v>
      </c>
      <c r="J74" s="40" t="s">
        <v>172</v>
      </c>
      <c r="K74" s="113"/>
      <c r="L74" s="126"/>
      <c r="M74" s="113"/>
      <c r="N74" s="113"/>
    </row>
    <row r="75" spans="1:14" s="15" customFormat="1" ht="153.75" customHeight="1" x14ac:dyDescent="0.7">
      <c r="A75" s="123" t="s">
        <v>304</v>
      </c>
      <c r="B75" s="111" t="s">
        <v>303</v>
      </c>
      <c r="C75" s="110" t="s">
        <v>17</v>
      </c>
      <c r="D75" s="103">
        <v>1</v>
      </c>
      <c r="E75" s="90" t="s">
        <v>262</v>
      </c>
      <c r="F75" s="98" t="s">
        <v>22</v>
      </c>
      <c r="G75" s="51">
        <v>0</v>
      </c>
      <c r="H75" s="98" t="s">
        <v>598</v>
      </c>
      <c r="I75" s="99" t="s">
        <v>306</v>
      </c>
      <c r="J75" s="97" t="s">
        <v>81</v>
      </c>
      <c r="K75" s="97" t="s">
        <v>19</v>
      </c>
      <c r="L75" s="95" t="s">
        <v>185</v>
      </c>
      <c r="M75" s="98" t="s">
        <v>34</v>
      </c>
      <c r="N75" s="98" t="s">
        <v>23</v>
      </c>
    </row>
    <row r="76" spans="1:14" s="15" customFormat="1" ht="105.75" customHeight="1" x14ac:dyDescent="0.7">
      <c r="A76" s="123"/>
      <c r="B76" s="111"/>
      <c r="C76" s="110"/>
      <c r="D76" s="103">
        <v>1</v>
      </c>
      <c r="E76" s="90" t="s">
        <v>361</v>
      </c>
      <c r="F76" s="98" t="s">
        <v>22</v>
      </c>
      <c r="G76" s="51">
        <v>10000</v>
      </c>
      <c r="H76" s="98" t="s">
        <v>599</v>
      </c>
      <c r="I76" s="99" t="s">
        <v>306</v>
      </c>
      <c r="J76" s="97" t="s">
        <v>307</v>
      </c>
      <c r="K76" s="97" t="s">
        <v>308</v>
      </c>
      <c r="L76" s="96" t="s">
        <v>185</v>
      </c>
      <c r="M76" s="98" t="s">
        <v>357</v>
      </c>
      <c r="N76" s="98" t="s">
        <v>359</v>
      </c>
    </row>
    <row r="77" spans="1:14" s="15" customFormat="1" ht="110.25" customHeight="1" x14ac:dyDescent="0.7">
      <c r="A77" s="123"/>
      <c r="B77" s="111"/>
      <c r="C77" s="110"/>
      <c r="D77" s="103">
        <v>1</v>
      </c>
      <c r="E77" s="90" t="s">
        <v>362</v>
      </c>
      <c r="F77" s="98" t="s">
        <v>22</v>
      </c>
      <c r="G77" s="51">
        <v>1000</v>
      </c>
      <c r="H77" s="98" t="s">
        <v>600</v>
      </c>
      <c r="I77" s="99" t="s">
        <v>179</v>
      </c>
      <c r="J77" s="97" t="s">
        <v>307</v>
      </c>
      <c r="K77" s="97" t="s">
        <v>308</v>
      </c>
      <c r="L77" s="96" t="s">
        <v>185</v>
      </c>
      <c r="M77" s="98" t="s">
        <v>360</v>
      </c>
      <c r="N77" s="98" t="s">
        <v>358</v>
      </c>
    </row>
    <row r="78" spans="1:14" s="15" customFormat="1" ht="118.5" customHeight="1" x14ac:dyDescent="0.7">
      <c r="A78" s="123"/>
      <c r="B78" s="111"/>
      <c r="C78" s="110"/>
      <c r="D78" s="103">
        <v>1</v>
      </c>
      <c r="E78" s="90" t="s">
        <v>601</v>
      </c>
      <c r="F78" s="98" t="s">
        <v>310</v>
      </c>
      <c r="G78" s="51">
        <v>1000</v>
      </c>
      <c r="H78" s="98" t="s">
        <v>602</v>
      </c>
      <c r="I78" s="99" t="s">
        <v>179</v>
      </c>
      <c r="J78" s="97" t="s">
        <v>307</v>
      </c>
      <c r="K78" s="97" t="s">
        <v>308</v>
      </c>
      <c r="L78" s="96" t="s">
        <v>185</v>
      </c>
      <c r="M78" s="98" t="s">
        <v>357</v>
      </c>
      <c r="N78" s="98" t="s">
        <v>12</v>
      </c>
    </row>
    <row r="79" spans="1:14" s="15" customFormat="1" ht="112.5" customHeight="1" x14ac:dyDescent="0.7">
      <c r="A79" s="123"/>
      <c r="B79" s="111"/>
      <c r="C79" s="110"/>
      <c r="D79" s="103">
        <v>1</v>
      </c>
      <c r="E79" s="90" t="s">
        <v>576</v>
      </c>
      <c r="F79" s="98" t="s">
        <v>310</v>
      </c>
      <c r="G79" s="51">
        <v>1000</v>
      </c>
      <c r="H79" s="98" t="s">
        <v>603</v>
      </c>
      <c r="I79" s="99" t="s">
        <v>179</v>
      </c>
      <c r="J79" s="97" t="s">
        <v>307</v>
      </c>
      <c r="K79" s="97" t="s">
        <v>356</v>
      </c>
      <c r="L79" s="96" t="s">
        <v>185</v>
      </c>
      <c r="M79" s="98" t="s">
        <v>357</v>
      </c>
      <c r="N79" s="98" t="s">
        <v>12</v>
      </c>
    </row>
    <row r="80" spans="1:14" s="15" customFormat="1" ht="115.5" customHeight="1" x14ac:dyDescent="0.7">
      <c r="A80" s="123" t="s">
        <v>304</v>
      </c>
      <c r="B80" s="111" t="s">
        <v>303</v>
      </c>
      <c r="C80" s="97" t="s">
        <v>18</v>
      </c>
      <c r="D80" s="97">
        <v>1</v>
      </c>
      <c r="E80" s="90" t="s">
        <v>309</v>
      </c>
      <c r="F80" s="98" t="s">
        <v>310</v>
      </c>
      <c r="G80" s="51">
        <v>1000</v>
      </c>
      <c r="H80" s="98" t="s">
        <v>674</v>
      </c>
      <c r="I80" s="112" t="s">
        <v>27</v>
      </c>
      <c r="J80" s="110" t="s">
        <v>548</v>
      </c>
      <c r="K80" s="97" t="s">
        <v>24</v>
      </c>
      <c r="L80" s="109" t="s">
        <v>184</v>
      </c>
      <c r="M80" s="111" t="s">
        <v>35</v>
      </c>
      <c r="N80" s="111" t="s">
        <v>25</v>
      </c>
    </row>
    <row r="81" spans="1:14" s="15" customFormat="1" ht="95.25" customHeight="1" x14ac:dyDescent="0.7">
      <c r="A81" s="123"/>
      <c r="B81" s="111"/>
      <c r="C81" s="97" t="s">
        <v>549</v>
      </c>
      <c r="D81" s="97"/>
      <c r="E81" s="90" t="s">
        <v>577</v>
      </c>
      <c r="F81" s="98" t="s">
        <v>16</v>
      </c>
      <c r="G81" s="51">
        <v>5000</v>
      </c>
      <c r="H81" s="107" t="s">
        <v>604</v>
      </c>
      <c r="I81" s="112"/>
      <c r="J81" s="110"/>
      <c r="K81" s="97" t="s">
        <v>26</v>
      </c>
      <c r="L81" s="109"/>
      <c r="M81" s="111"/>
      <c r="N81" s="111"/>
    </row>
    <row r="82" spans="1:14" s="15" customFormat="1" ht="68.25" customHeight="1" x14ac:dyDescent="0.7">
      <c r="A82" s="123" t="s">
        <v>304</v>
      </c>
      <c r="B82" s="111" t="s">
        <v>303</v>
      </c>
      <c r="C82" s="110" t="s">
        <v>690</v>
      </c>
      <c r="D82" s="97">
        <v>1</v>
      </c>
      <c r="E82" s="90" t="s">
        <v>691</v>
      </c>
      <c r="F82" s="98" t="s">
        <v>310</v>
      </c>
      <c r="G82" s="51">
        <v>1000</v>
      </c>
      <c r="H82" s="111" t="s">
        <v>598</v>
      </c>
      <c r="I82" s="112" t="s">
        <v>27</v>
      </c>
      <c r="J82" s="110" t="s">
        <v>693</v>
      </c>
      <c r="K82" s="97" t="s">
        <v>24</v>
      </c>
      <c r="L82" s="109" t="s">
        <v>184</v>
      </c>
      <c r="M82" s="111" t="s">
        <v>35</v>
      </c>
      <c r="N82" s="111" t="s">
        <v>25</v>
      </c>
    </row>
    <row r="83" spans="1:14" s="15" customFormat="1" ht="73.5" customHeight="1" x14ac:dyDescent="0.7">
      <c r="A83" s="123"/>
      <c r="B83" s="111"/>
      <c r="C83" s="110"/>
      <c r="D83" s="97"/>
      <c r="E83" s="90" t="s">
        <v>692</v>
      </c>
      <c r="F83" s="98" t="s">
        <v>310</v>
      </c>
      <c r="G83" s="51">
        <v>1000</v>
      </c>
      <c r="H83" s="111"/>
      <c r="I83" s="112"/>
      <c r="J83" s="110"/>
      <c r="K83" s="97" t="s">
        <v>26</v>
      </c>
      <c r="L83" s="109"/>
      <c r="M83" s="111"/>
      <c r="N83" s="111"/>
    </row>
    <row r="84" spans="1:14" s="46" customFormat="1" ht="17.25" customHeight="1" x14ac:dyDescent="0.7">
      <c r="A84" s="130" t="s">
        <v>50</v>
      </c>
      <c r="B84" s="130"/>
      <c r="C84" s="130"/>
      <c r="D84" s="130"/>
      <c r="E84" s="130"/>
      <c r="F84" s="130"/>
      <c r="G84" s="52">
        <f>G75+G76+G79+G80+G81</f>
        <v>17000</v>
      </c>
      <c r="H84" s="10"/>
      <c r="I84" s="11"/>
      <c r="J84" s="12"/>
      <c r="K84" s="12"/>
      <c r="L84" s="10"/>
      <c r="M84" s="16"/>
      <c r="N84" s="16"/>
    </row>
    <row r="85" spans="1:14" s="33" customFormat="1" ht="21.75" customHeight="1" x14ac:dyDescent="0.75">
      <c r="A85" s="26"/>
      <c r="B85" s="27"/>
      <c r="C85" s="30"/>
      <c r="D85" s="31"/>
      <c r="E85" s="32"/>
      <c r="F85" s="10"/>
      <c r="G85" s="28"/>
      <c r="H85" s="29"/>
      <c r="I85" s="11"/>
      <c r="J85" s="17"/>
      <c r="K85" s="17"/>
      <c r="L85" s="10"/>
    </row>
    <row r="86" spans="1:14" s="15" customFormat="1" ht="14.5" x14ac:dyDescent="0.7">
      <c r="A86" s="114" t="s">
        <v>39</v>
      </c>
      <c r="B86" s="114"/>
      <c r="C86" s="114"/>
      <c r="D86" s="114"/>
      <c r="E86" s="114"/>
      <c r="F86" s="114"/>
      <c r="G86" s="114"/>
      <c r="H86" s="114"/>
      <c r="I86" s="114"/>
      <c r="J86" s="114"/>
      <c r="K86" s="114"/>
      <c r="L86" s="114"/>
      <c r="M86" s="114"/>
      <c r="N86" s="114"/>
    </row>
    <row r="87" spans="1:14" s="15" customFormat="1" ht="14.5" x14ac:dyDescent="0.7">
      <c r="A87" s="115" t="s">
        <v>150</v>
      </c>
      <c r="B87" s="115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</row>
    <row r="88" spans="1:14" s="15" customFormat="1" ht="24" customHeight="1" x14ac:dyDescent="0.7">
      <c r="A88" s="131" t="s">
        <v>151</v>
      </c>
      <c r="B88" s="131"/>
      <c r="C88" s="131"/>
      <c r="D88" s="131"/>
      <c r="E88" s="131"/>
      <c r="F88" s="131"/>
      <c r="G88" s="131"/>
      <c r="H88" s="131"/>
      <c r="I88" s="131"/>
      <c r="J88" s="131"/>
      <c r="K88" s="131"/>
      <c r="L88" s="131"/>
      <c r="M88" s="131"/>
      <c r="N88" s="131"/>
    </row>
    <row r="89" spans="1:14" s="15" customFormat="1" ht="26.25" customHeight="1" x14ac:dyDescent="0.7">
      <c r="A89" s="125" t="s">
        <v>4</v>
      </c>
      <c r="B89" s="113" t="s">
        <v>40</v>
      </c>
      <c r="C89" s="113" t="s">
        <v>0</v>
      </c>
      <c r="D89" s="113"/>
      <c r="E89" s="113"/>
      <c r="F89" s="113"/>
      <c r="G89" s="113"/>
      <c r="H89" s="113"/>
      <c r="I89" s="113"/>
      <c r="J89" s="113"/>
      <c r="K89" s="113" t="s">
        <v>1</v>
      </c>
      <c r="L89" s="126" t="s">
        <v>182</v>
      </c>
      <c r="M89" s="113" t="s">
        <v>2</v>
      </c>
      <c r="N89" s="113" t="s">
        <v>3</v>
      </c>
    </row>
    <row r="90" spans="1:14" s="15" customFormat="1" ht="42.75" customHeight="1" x14ac:dyDescent="0.7">
      <c r="A90" s="125"/>
      <c r="B90" s="113"/>
      <c r="C90" s="100" t="s">
        <v>36</v>
      </c>
      <c r="D90" s="100" t="s">
        <v>590</v>
      </c>
      <c r="E90" s="100" t="s">
        <v>37</v>
      </c>
      <c r="F90" s="100" t="s">
        <v>5</v>
      </c>
      <c r="G90" s="35" t="s">
        <v>6</v>
      </c>
      <c r="H90" s="100" t="s">
        <v>7</v>
      </c>
      <c r="I90" s="100" t="s">
        <v>8</v>
      </c>
      <c r="J90" s="100" t="s">
        <v>172</v>
      </c>
      <c r="K90" s="113"/>
      <c r="L90" s="126"/>
      <c r="M90" s="113"/>
      <c r="N90" s="113"/>
    </row>
    <row r="91" spans="1:14" s="15" customFormat="1" ht="60.75" customHeight="1" x14ac:dyDescent="0.7">
      <c r="A91" s="123" t="s">
        <v>162</v>
      </c>
      <c r="B91" s="111" t="s">
        <v>115</v>
      </c>
      <c r="C91" s="110" t="s">
        <v>116</v>
      </c>
      <c r="D91" s="110">
        <v>12</v>
      </c>
      <c r="E91" s="90" t="s">
        <v>117</v>
      </c>
      <c r="F91" s="98" t="s">
        <v>110</v>
      </c>
      <c r="G91" s="116">
        <f>10000*13</f>
        <v>130000</v>
      </c>
      <c r="H91" s="111" t="s">
        <v>597</v>
      </c>
      <c r="I91" s="112" t="s">
        <v>82</v>
      </c>
      <c r="J91" s="110" t="s">
        <v>311</v>
      </c>
      <c r="K91" s="97" t="s">
        <v>312</v>
      </c>
      <c r="L91" s="109" t="s">
        <v>185</v>
      </c>
      <c r="M91" s="110" t="s">
        <v>33</v>
      </c>
      <c r="N91" s="111" t="s">
        <v>12</v>
      </c>
    </row>
    <row r="92" spans="1:14" s="15" customFormat="1" ht="58.5" customHeight="1" x14ac:dyDescent="0.7">
      <c r="A92" s="123"/>
      <c r="B92" s="111"/>
      <c r="C92" s="110"/>
      <c r="D92" s="110"/>
      <c r="E92" s="90" t="s">
        <v>119</v>
      </c>
      <c r="F92" s="98" t="s">
        <v>110</v>
      </c>
      <c r="G92" s="116"/>
      <c r="H92" s="111"/>
      <c r="I92" s="112"/>
      <c r="J92" s="110"/>
      <c r="K92" s="97" t="s">
        <v>313</v>
      </c>
      <c r="L92" s="109"/>
      <c r="M92" s="110"/>
      <c r="N92" s="111"/>
    </row>
    <row r="93" spans="1:14" s="15" customFormat="1" ht="78.75" customHeight="1" x14ac:dyDescent="0.7">
      <c r="A93" s="123"/>
      <c r="B93" s="111"/>
      <c r="C93" s="110"/>
      <c r="D93" s="110"/>
      <c r="E93" s="90" t="s">
        <v>120</v>
      </c>
      <c r="F93" s="98" t="s">
        <v>110</v>
      </c>
      <c r="G93" s="116"/>
      <c r="H93" s="111"/>
      <c r="I93" s="112"/>
      <c r="J93" s="110"/>
      <c r="K93" s="97" t="s">
        <v>314</v>
      </c>
      <c r="L93" s="109"/>
      <c r="M93" s="110"/>
      <c r="N93" s="111"/>
    </row>
    <row r="94" spans="1:14" s="15" customFormat="1" ht="66" customHeight="1" x14ac:dyDescent="0.7">
      <c r="A94" s="123"/>
      <c r="B94" s="111"/>
      <c r="C94" s="110"/>
      <c r="D94" s="110"/>
      <c r="E94" s="90" t="s">
        <v>121</v>
      </c>
      <c r="F94" s="98" t="s">
        <v>110</v>
      </c>
      <c r="G94" s="116"/>
      <c r="H94" s="111"/>
      <c r="I94" s="112"/>
      <c r="J94" s="110"/>
      <c r="K94" s="97" t="s">
        <v>315</v>
      </c>
      <c r="L94" s="109"/>
      <c r="M94" s="110"/>
      <c r="N94" s="111"/>
    </row>
    <row r="95" spans="1:14" s="15" customFormat="1" ht="60.75" customHeight="1" x14ac:dyDescent="0.7">
      <c r="A95" s="123"/>
      <c r="B95" s="111"/>
      <c r="C95" s="110"/>
      <c r="D95" s="110"/>
      <c r="E95" s="90" t="s">
        <v>122</v>
      </c>
      <c r="F95" s="98" t="s">
        <v>110</v>
      </c>
      <c r="G95" s="116"/>
      <c r="H95" s="111"/>
      <c r="I95" s="112"/>
      <c r="J95" s="110"/>
      <c r="K95" s="97" t="s">
        <v>316</v>
      </c>
      <c r="L95" s="109"/>
      <c r="M95" s="110"/>
      <c r="N95" s="111"/>
    </row>
    <row r="96" spans="1:14" s="15" customFormat="1" ht="94.5" customHeight="1" x14ac:dyDescent="0.7">
      <c r="A96" s="123"/>
      <c r="B96" s="111"/>
      <c r="C96" s="110"/>
      <c r="D96" s="110"/>
      <c r="E96" s="90" t="s">
        <v>318</v>
      </c>
      <c r="F96" s="98" t="s">
        <v>110</v>
      </c>
      <c r="G96" s="116"/>
      <c r="H96" s="111"/>
      <c r="I96" s="112"/>
      <c r="J96" s="110"/>
      <c r="K96" s="97" t="s">
        <v>317</v>
      </c>
      <c r="L96" s="109"/>
      <c r="M96" s="110"/>
      <c r="N96" s="111"/>
    </row>
    <row r="97" spans="1:14" s="15" customFormat="1" ht="79.5" customHeight="1" x14ac:dyDescent="0.7">
      <c r="A97" s="123"/>
      <c r="B97" s="111"/>
      <c r="C97" s="110"/>
      <c r="D97" s="110"/>
      <c r="E97" s="90" t="s">
        <v>118</v>
      </c>
      <c r="F97" s="98" t="s">
        <v>16</v>
      </c>
      <c r="G97" s="116"/>
      <c r="H97" s="111"/>
      <c r="I97" s="112"/>
      <c r="J97" s="110"/>
      <c r="K97" s="97" t="s">
        <v>319</v>
      </c>
      <c r="L97" s="109"/>
      <c r="M97" s="97" t="s">
        <v>320</v>
      </c>
      <c r="N97" s="98" t="s">
        <v>321</v>
      </c>
    </row>
    <row r="98" spans="1:14" s="15" customFormat="1" ht="83.25" customHeight="1" x14ac:dyDescent="0.7">
      <c r="A98" s="123" t="s">
        <v>162</v>
      </c>
      <c r="B98" s="111" t="s">
        <v>152</v>
      </c>
      <c r="C98" s="110" t="s">
        <v>153</v>
      </c>
      <c r="D98" s="127">
        <v>0.8</v>
      </c>
      <c r="E98" s="90" t="s">
        <v>155</v>
      </c>
      <c r="F98" s="98" t="s">
        <v>110</v>
      </c>
      <c r="G98" s="116">
        <v>62503.02</v>
      </c>
      <c r="H98" s="111" t="s">
        <v>605</v>
      </c>
      <c r="I98" s="112" t="s">
        <v>179</v>
      </c>
      <c r="J98" s="110" t="s">
        <v>324</v>
      </c>
      <c r="K98" s="97" t="s">
        <v>322</v>
      </c>
      <c r="L98" s="109" t="s">
        <v>184</v>
      </c>
      <c r="M98" s="110" t="s">
        <v>33</v>
      </c>
      <c r="N98" s="111" t="s">
        <v>12</v>
      </c>
    </row>
    <row r="99" spans="1:14" s="15" customFormat="1" ht="114" customHeight="1" x14ac:dyDescent="0.7">
      <c r="A99" s="123"/>
      <c r="B99" s="111"/>
      <c r="C99" s="110"/>
      <c r="D99" s="110"/>
      <c r="E99" s="90" t="s">
        <v>156</v>
      </c>
      <c r="F99" s="98" t="s">
        <v>110</v>
      </c>
      <c r="G99" s="116"/>
      <c r="H99" s="111"/>
      <c r="I99" s="112"/>
      <c r="J99" s="110"/>
      <c r="K99" s="97" t="s">
        <v>322</v>
      </c>
      <c r="L99" s="109"/>
      <c r="M99" s="110"/>
      <c r="N99" s="111"/>
    </row>
    <row r="100" spans="1:14" s="15" customFormat="1" ht="81" customHeight="1" x14ac:dyDescent="0.7">
      <c r="A100" s="123"/>
      <c r="B100" s="111"/>
      <c r="C100" s="110"/>
      <c r="D100" s="110"/>
      <c r="E100" s="90" t="s">
        <v>157</v>
      </c>
      <c r="F100" s="98" t="s">
        <v>110</v>
      </c>
      <c r="G100" s="116"/>
      <c r="H100" s="111"/>
      <c r="I100" s="112"/>
      <c r="J100" s="110"/>
      <c r="K100" s="97" t="s">
        <v>322</v>
      </c>
      <c r="L100" s="109"/>
      <c r="M100" s="110"/>
      <c r="N100" s="111"/>
    </row>
    <row r="101" spans="1:14" s="15" customFormat="1" ht="95.25" customHeight="1" x14ac:dyDescent="0.7">
      <c r="A101" s="123"/>
      <c r="B101" s="111"/>
      <c r="C101" s="110"/>
      <c r="D101" s="110"/>
      <c r="E101" s="90" t="s">
        <v>158</v>
      </c>
      <c r="F101" s="98" t="s">
        <v>110</v>
      </c>
      <c r="G101" s="116"/>
      <c r="H101" s="111"/>
      <c r="I101" s="112"/>
      <c r="J101" s="110"/>
      <c r="K101" s="97" t="s">
        <v>322</v>
      </c>
      <c r="L101" s="109"/>
      <c r="M101" s="110"/>
      <c r="N101" s="111"/>
    </row>
    <row r="102" spans="1:14" s="15" customFormat="1" ht="83.25" customHeight="1" x14ac:dyDescent="0.7">
      <c r="A102" s="123"/>
      <c r="B102" s="111"/>
      <c r="C102" s="110"/>
      <c r="D102" s="110"/>
      <c r="E102" s="90" t="s">
        <v>159</v>
      </c>
      <c r="F102" s="98" t="s">
        <v>110</v>
      </c>
      <c r="G102" s="116"/>
      <c r="H102" s="111"/>
      <c r="I102" s="112"/>
      <c r="J102" s="110"/>
      <c r="K102" s="97" t="s">
        <v>322</v>
      </c>
      <c r="L102" s="109"/>
      <c r="M102" s="110"/>
      <c r="N102" s="111"/>
    </row>
    <row r="103" spans="1:14" s="15" customFormat="1" ht="51" customHeight="1" x14ac:dyDescent="0.7">
      <c r="A103" s="123"/>
      <c r="B103" s="111"/>
      <c r="C103" s="110"/>
      <c r="D103" s="110"/>
      <c r="E103" s="90" t="s">
        <v>160</v>
      </c>
      <c r="F103" s="98" t="s">
        <v>110</v>
      </c>
      <c r="G103" s="116"/>
      <c r="H103" s="111"/>
      <c r="I103" s="112"/>
      <c r="J103" s="110"/>
      <c r="K103" s="97" t="s">
        <v>323</v>
      </c>
      <c r="L103" s="109"/>
      <c r="M103" s="110"/>
      <c r="N103" s="111"/>
    </row>
    <row r="104" spans="1:14" s="15" customFormat="1" ht="51.75" customHeight="1" x14ac:dyDescent="0.7">
      <c r="A104" s="123" t="s">
        <v>162</v>
      </c>
      <c r="B104" s="111" t="s">
        <v>154</v>
      </c>
      <c r="C104" s="110" t="s">
        <v>161</v>
      </c>
      <c r="D104" s="127">
        <v>0.8</v>
      </c>
      <c r="E104" s="90" t="s">
        <v>325</v>
      </c>
      <c r="F104" s="98" t="s">
        <v>16</v>
      </c>
      <c r="G104" s="116">
        <v>100000</v>
      </c>
      <c r="H104" s="111" t="s">
        <v>597</v>
      </c>
      <c r="I104" s="112" t="s">
        <v>27</v>
      </c>
      <c r="J104" s="110" t="s">
        <v>329</v>
      </c>
      <c r="K104" s="97" t="s">
        <v>332</v>
      </c>
      <c r="L104" s="109" t="s">
        <v>184</v>
      </c>
      <c r="M104" s="110" t="s">
        <v>330</v>
      </c>
      <c r="N104" s="111" t="s">
        <v>331</v>
      </c>
    </row>
    <row r="105" spans="1:14" s="15" customFormat="1" ht="61.5" customHeight="1" x14ac:dyDescent="0.7">
      <c r="A105" s="123"/>
      <c r="B105" s="111"/>
      <c r="C105" s="110"/>
      <c r="D105" s="110"/>
      <c r="E105" s="90" t="s">
        <v>326</v>
      </c>
      <c r="F105" s="98" t="s">
        <v>16</v>
      </c>
      <c r="G105" s="116"/>
      <c r="H105" s="111"/>
      <c r="I105" s="112"/>
      <c r="J105" s="110"/>
      <c r="K105" s="97" t="s">
        <v>332</v>
      </c>
      <c r="L105" s="109"/>
      <c r="M105" s="110"/>
      <c r="N105" s="111"/>
    </row>
    <row r="106" spans="1:14" s="15" customFormat="1" ht="74.25" customHeight="1" x14ac:dyDescent="0.7">
      <c r="A106" s="123"/>
      <c r="B106" s="111"/>
      <c r="C106" s="110"/>
      <c r="D106" s="110"/>
      <c r="E106" s="90" t="s">
        <v>327</v>
      </c>
      <c r="F106" s="98" t="s">
        <v>16</v>
      </c>
      <c r="G106" s="116"/>
      <c r="H106" s="111"/>
      <c r="I106" s="112"/>
      <c r="J106" s="110"/>
      <c r="K106" s="97" t="s">
        <v>332</v>
      </c>
      <c r="L106" s="109"/>
      <c r="M106" s="110"/>
      <c r="N106" s="111"/>
    </row>
    <row r="107" spans="1:14" s="15" customFormat="1" ht="67.5" customHeight="1" x14ac:dyDescent="0.7">
      <c r="A107" s="123"/>
      <c r="B107" s="111"/>
      <c r="C107" s="110"/>
      <c r="D107" s="110"/>
      <c r="E107" s="90" t="s">
        <v>328</v>
      </c>
      <c r="F107" s="98" t="s">
        <v>16</v>
      </c>
      <c r="G107" s="116"/>
      <c r="H107" s="111"/>
      <c r="I107" s="112"/>
      <c r="J107" s="110"/>
      <c r="K107" s="97" t="s">
        <v>332</v>
      </c>
      <c r="L107" s="109"/>
      <c r="M107" s="110"/>
      <c r="N107" s="111"/>
    </row>
    <row r="108" spans="1:14" s="33" customFormat="1" ht="14.25" customHeight="1" x14ac:dyDescent="0.7">
      <c r="A108" s="118" t="s">
        <v>50</v>
      </c>
      <c r="B108" s="118"/>
      <c r="C108" s="118"/>
      <c r="D108" s="118"/>
      <c r="E108" s="118"/>
      <c r="F108" s="118"/>
      <c r="G108" s="50">
        <f>G91+G98+G104</f>
        <v>292503.02</v>
      </c>
      <c r="H108" s="29"/>
      <c r="I108" s="11"/>
      <c r="J108" s="17"/>
      <c r="K108" s="17"/>
      <c r="L108" s="10"/>
    </row>
    <row r="109" spans="1:14" s="33" customFormat="1" ht="14.25" customHeight="1" x14ac:dyDescent="0.7">
      <c r="A109" s="36"/>
      <c r="B109" s="36"/>
      <c r="C109" s="36"/>
      <c r="D109" s="36"/>
      <c r="E109" s="36"/>
      <c r="F109" s="36"/>
      <c r="G109" s="28"/>
      <c r="H109" s="29"/>
      <c r="I109" s="11"/>
      <c r="J109" s="17"/>
      <c r="K109" s="17"/>
      <c r="L109" s="10"/>
    </row>
    <row r="110" spans="1:14" s="15" customFormat="1" ht="14.5" x14ac:dyDescent="0.7">
      <c r="A110" s="114" t="s">
        <v>39</v>
      </c>
      <c r="B110" s="114"/>
      <c r="C110" s="114"/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</row>
    <row r="111" spans="1:14" s="15" customFormat="1" ht="14.5" x14ac:dyDescent="0.7">
      <c r="A111" s="115" t="s">
        <v>150</v>
      </c>
      <c r="B111" s="115"/>
      <c r="C111" s="115"/>
      <c r="D111" s="115"/>
      <c r="E111" s="115"/>
      <c r="F111" s="115"/>
      <c r="G111" s="115"/>
      <c r="H111" s="115"/>
      <c r="I111" s="115"/>
      <c r="J111" s="115"/>
      <c r="K111" s="115"/>
      <c r="L111" s="115"/>
      <c r="M111" s="115"/>
      <c r="N111" s="115"/>
    </row>
    <row r="112" spans="1:14" s="15" customFormat="1" ht="14.5" x14ac:dyDescent="0.7">
      <c r="A112" s="114" t="s">
        <v>165</v>
      </c>
      <c r="B112" s="114"/>
      <c r="C112" s="114"/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</row>
    <row r="113" spans="1:15" s="15" customFormat="1" ht="26.25" customHeight="1" x14ac:dyDescent="0.7">
      <c r="A113" s="125" t="s">
        <v>4</v>
      </c>
      <c r="B113" s="113" t="s">
        <v>40</v>
      </c>
      <c r="C113" s="113" t="s">
        <v>0</v>
      </c>
      <c r="D113" s="113"/>
      <c r="E113" s="113"/>
      <c r="F113" s="113"/>
      <c r="G113" s="113"/>
      <c r="H113" s="113"/>
      <c r="I113" s="113"/>
      <c r="J113" s="113"/>
      <c r="K113" s="113" t="s">
        <v>337</v>
      </c>
      <c r="L113" s="126" t="s">
        <v>182</v>
      </c>
      <c r="M113" s="113" t="s">
        <v>2</v>
      </c>
      <c r="N113" s="113" t="s">
        <v>3</v>
      </c>
    </row>
    <row r="114" spans="1:15" s="15" customFormat="1" ht="42.75" customHeight="1" x14ac:dyDescent="0.7">
      <c r="A114" s="125"/>
      <c r="B114" s="113"/>
      <c r="C114" s="100" t="s">
        <v>36</v>
      </c>
      <c r="D114" s="100" t="s">
        <v>590</v>
      </c>
      <c r="E114" s="100" t="s">
        <v>37</v>
      </c>
      <c r="F114" s="100" t="s">
        <v>5</v>
      </c>
      <c r="G114" s="35" t="s">
        <v>6</v>
      </c>
      <c r="H114" s="100" t="s">
        <v>7</v>
      </c>
      <c r="I114" s="100" t="s">
        <v>8</v>
      </c>
      <c r="J114" s="100" t="s">
        <v>172</v>
      </c>
      <c r="K114" s="113"/>
      <c r="L114" s="126"/>
      <c r="M114" s="113"/>
      <c r="N114" s="113"/>
    </row>
    <row r="115" spans="1:15" s="15" customFormat="1" ht="48.75" customHeight="1" x14ac:dyDescent="0.7">
      <c r="A115" s="123" t="s">
        <v>168</v>
      </c>
      <c r="B115" s="111" t="s">
        <v>167</v>
      </c>
      <c r="C115" s="110" t="s">
        <v>166</v>
      </c>
      <c r="D115" s="110">
        <v>1</v>
      </c>
      <c r="E115" s="90" t="s">
        <v>333</v>
      </c>
      <c r="F115" s="98" t="s">
        <v>133</v>
      </c>
      <c r="G115" s="116">
        <v>2000</v>
      </c>
      <c r="H115" s="111" t="s">
        <v>606</v>
      </c>
      <c r="I115" s="112" t="s">
        <v>27</v>
      </c>
      <c r="J115" s="110" t="s">
        <v>336</v>
      </c>
      <c r="K115" s="110" t="s">
        <v>338</v>
      </c>
      <c r="L115" s="109" t="s">
        <v>185</v>
      </c>
      <c r="M115" s="110" t="s">
        <v>33</v>
      </c>
      <c r="N115" s="111" t="s">
        <v>12</v>
      </c>
    </row>
    <row r="116" spans="1:15" s="15" customFormat="1" ht="60.75" customHeight="1" x14ac:dyDescent="0.7">
      <c r="A116" s="123"/>
      <c r="B116" s="111"/>
      <c r="C116" s="110"/>
      <c r="D116" s="110"/>
      <c r="E116" s="90" t="s">
        <v>334</v>
      </c>
      <c r="F116" s="98" t="s">
        <v>133</v>
      </c>
      <c r="G116" s="116"/>
      <c r="H116" s="111"/>
      <c r="I116" s="112"/>
      <c r="J116" s="110"/>
      <c r="K116" s="110"/>
      <c r="L116" s="109"/>
      <c r="M116" s="110"/>
      <c r="N116" s="111"/>
    </row>
    <row r="117" spans="1:15" s="15" customFormat="1" ht="61.5" customHeight="1" x14ac:dyDescent="0.7">
      <c r="A117" s="123"/>
      <c r="B117" s="111"/>
      <c r="C117" s="110"/>
      <c r="D117" s="110"/>
      <c r="E117" s="90" t="s">
        <v>335</v>
      </c>
      <c r="F117" s="98" t="s">
        <v>133</v>
      </c>
      <c r="G117" s="116"/>
      <c r="H117" s="111"/>
      <c r="I117" s="112"/>
      <c r="J117" s="110"/>
      <c r="K117" s="97" t="s">
        <v>338</v>
      </c>
      <c r="L117" s="109"/>
      <c r="M117" s="110"/>
      <c r="N117" s="111"/>
    </row>
    <row r="118" spans="1:15" s="15" customFormat="1" ht="74.25" customHeight="1" x14ac:dyDescent="0.7">
      <c r="A118" s="123"/>
      <c r="B118" s="111"/>
      <c r="C118" s="97" t="s">
        <v>169</v>
      </c>
      <c r="D118" s="97">
        <v>1</v>
      </c>
      <c r="E118" s="90" t="s">
        <v>339</v>
      </c>
      <c r="F118" s="98" t="s">
        <v>133</v>
      </c>
      <c r="G118" s="104">
        <f>1000*3</f>
        <v>3000</v>
      </c>
      <c r="H118" s="111"/>
      <c r="I118" s="112"/>
      <c r="J118" s="110"/>
      <c r="K118" s="97"/>
      <c r="L118" s="109"/>
      <c r="M118" s="110"/>
      <c r="N118" s="111"/>
    </row>
    <row r="119" spans="1:15" s="15" customFormat="1" ht="73.5" customHeight="1" x14ac:dyDescent="0.7">
      <c r="A119" s="101"/>
      <c r="B119" s="98" t="s">
        <v>694</v>
      </c>
      <c r="C119" s="97" t="s">
        <v>695</v>
      </c>
      <c r="D119" s="97"/>
      <c r="E119" s="90"/>
      <c r="F119" s="98"/>
      <c r="G119" s="104"/>
      <c r="H119" s="98"/>
      <c r="I119" s="99"/>
      <c r="J119" s="97"/>
      <c r="K119" s="97"/>
      <c r="L119" s="96"/>
      <c r="M119" s="97"/>
      <c r="N119" s="98"/>
    </row>
    <row r="120" spans="1:15" s="33" customFormat="1" ht="12.75" customHeight="1" x14ac:dyDescent="0.7">
      <c r="A120" s="118" t="s">
        <v>50</v>
      </c>
      <c r="B120" s="118"/>
      <c r="C120" s="118"/>
      <c r="D120" s="118"/>
      <c r="E120" s="118"/>
      <c r="F120" s="118"/>
      <c r="G120" s="50">
        <f>G115+G118</f>
        <v>5000</v>
      </c>
      <c r="H120" s="29"/>
      <c r="I120" s="11"/>
      <c r="J120" s="17"/>
      <c r="K120" s="17"/>
      <c r="L120" s="10"/>
    </row>
    <row r="121" spans="1:15" s="33" customFormat="1" ht="14.25" customHeight="1" x14ac:dyDescent="0.7">
      <c r="A121" s="117" t="s">
        <v>431</v>
      </c>
      <c r="B121" s="117"/>
      <c r="C121" s="117"/>
      <c r="D121" s="117"/>
      <c r="E121" s="117"/>
      <c r="F121" s="117"/>
      <c r="G121" s="82">
        <f>G24+G36+G68+G84+G108+G120</f>
        <v>5114172.34</v>
      </c>
      <c r="H121" s="87"/>
      <c r="I121" s="11"/>
      <c r="J121" s="17"/>
      <c r="K121" s="17"/>
      <c r="L121" s="10"/>
    </row>
    <row r="122" spans="1:15" s="33" customFormat="1" ht="14.25" customHeight="1" x14ac:dyDescent="0.7">
      <c r="A122" s="117" t="s">
        <v>697</v>
      </c>
      <c r="B122" s="117"/>
      <c r="C122" s="117"/>
      <c r="D122" s="117"/>
      <c r="E122" s="117"/>
      <c r="F122" s="117"/>
      <c r="G122" s="82">
        <f>G121+'EJE 2 ACADÉMICO'!G119+'EJE 3 INVESTIGACIÓN'!G36+'EJE 4  VINCULACIÓN CON EL MEDIO'!G53+'EJE 5 ESTUDIANTES'!G19+'EJE 6 PERSONAL ACADÉMICO'!G23+'EJE 7 SERVICIO Y APOYO INST.'!G39+'EJE 8 ASEGURAMIENTO DE CALIDAD'!G21</f>
        <v>35543460</v>
      </c>
      <c r="H122" s="28"/>
      <c r="I122" s="29"/>
      <c r="J122" s="11"/>
      <c r="K122" s="11"/>
      <c r="L122" s="11"/>
      <c r="M122" s="17"/>
      <c r="N122" s="17"/>
      <c r="O122" s="10"/>
    </row>
    <row r="123" spans="1:15" s="33" customFormat="1" ht="14.25" customHeight="1" x14ac:dyDescent="0.7">
      <c r="A123" s="36"/>
      <c r="B123" s="36"/>
      <c r="C123" s="17"/>
      <c r="D123" s="36"/>
      <c r="E123" s="41"/>
      <c r="F123" s="36"/>
      <c r="G123" s="36"/>
      <c r="H123" s="28"/>
      <c r="I123" s="29"/>
      <c r="J123" s="11"/>
      <c r="K123" s="11"/>
      <c r="L123" s="11"/>
      <c r="M123" s="17"/>
      <c r="N123" s="17"/>
      <c r="O123" s="10"/>
    </row>
    <row r="124" spans="1:15" s="15" customFormat="1" ht="13.5" customHeight="1" x14ac:dyDescent="0.7">
      <c r="A124" s="122" t="s">
        <v>607</v>
      </c>
      <c r="B124" s="122"/>
      <c r="C124" s="122"/>
      <c r="D124" s="122"/>
      <c r="E124" s="122"/>
      <c r="F124" s="122"/>
      <c r="G124" s="3"/>
      <c r="H124" s="88"/>
      <c r="I124" s="3"/>
      <c r="J124" s="3"/>
      <c r="K124" s="3"/>
    </row>
    <row r="125" spans="1:15" s="15" customFormat="1" ht="14.5" x14ac:dyDescent="0.7">
      <c r="A125" s="108" t="s">
        <v>14</v>
      </c>
      <c r="B125" s="108"/>
      <c r="C125" s="108"/>
      <c r="D125" s="108"/>
      <c r="E125" s="108"/>
      <c r="F125" s="53">
        <v>1558556.28</v>
      </c>
      <c r="G125" s="3"/>
      <c r="H125" s="3"/>
      <c r="I125" s="3"/>
      <c r="J125" s="3"/>
      <c r="K125" s="3"/>
    </row>
    <row r="126" spans="1:15" s="15" customFormat="1" ht="14.5" x14ac:dyDescent="0.7">
      <c r="A126" s="108" t="s">
        <v>15</v>
      </c>
      <c r="B126" s="108"/>
      <c r="C126" s="108"/>
      <c r="D126" s="108"/>
      <c r="E126" s="108"/>
      <c r="F126" s="53">
        <v>12708000</v>
      </c>
      <c r="G126" s="3"/>
      <c r="H126" s="3"/>
      <c r="I126" s="3"/>
      <c r="J126" s="3"/>
      <c r="K126" s="3"/>
    </row>
    <row r="127" spans="1:15" s="15" customFormat="1" ht="14.5" x14ac:dyDescent="0.7">
      <c r="A127" s="108" t="s">
        <v>9</v>
      </c>
      <c r="B127" s="108"/>
      <c r="C127" s="108"/>
      <c r="D127" s="108"/>
      <c r="E127" s="108"/>
      <c r="F127" s="53">
        <v>2483106</v>
      </c>
      <c r="G127" s="3"/>
      <c r="H127" s="3"/>
      <c r="I127" s="3"/>
      <c r="J127" s="3"/>
      <c r="K127" s="3"/>
    </row>
    <row r="128" spans="1:15" s="15" customFormat="1" ht="14.5" x14ac:dyDescent="0.7">
      <c r="A128" s="108" t="s">
        <v>572</v>
      </c>
      <c r="B128" s="108"/>
      <c r="C128" s="108"/>
      <c r="D128" s="108"/>
      <c r="E128" s="108"/>
      <c r="F128" s="53">
        <v>288000</v>
      </c>
      <c r="G128" s="3"/>
      <c r="H128" s="88"/>
      <c r="I128" s="3"/>
      <c r="J128" s="3"/>
      <c r="K128" s="3"/>
    </row>
    <row r="129" spans="1:15" s="15" customFormat="1" ht="14.5" x14ac:dyDescent="0.7">
      <c r="A129" s="108" t="s">
        <v>573</v>
      </c>
      <c r="B129" s="108"/>
      <c r="C129" s="108"/>
      <c r="D129" s="108"/>
      <c r="E129" s="108"/>
      <c r="F129" s="53">
        <v>48000</v>
      </c>
      <c r="G129" s="3"/>
      <c r="H129" s="3"/>
      <c r="I129" s="3"/>
      <c r="J129" s="3"/>
      <c r="K129" s="3"/>
    </row>
    <row r="130" spans="1:15" s="15" customFormat="1" ht="14.5" x14ac:dyDescent="0.7">
      <c r="A130" s="108" t="s">
        <v>10</v>
      </c>
      <c r="B130" s="108"/>
      <c r="C130" s="108"/>
      <c r="D130" s="108"/>
      <c r="E130" s="108"/>
      <c r="F130" s="53">
        <v>1396000</v>
      </c>
      <c r="G130" s="3"/>
      <c r="H130" s="3"/>
      <c r="I130" s="3"/>
      <c r="J130" s="3"/>
      <c r="K130" s="3"/>
    </row>
    <row r="131" spans="1:15" s="15" customFormat="1" ht="14.5" x14ac:dyDescent="0.7">
      <c r="A131" s="108" t="s">
        <v>567</v>
      </c>
      <c r="B131" s="108"/>
      <c r="C131" s="108"/>
      <c r="D131" s="108"/>
      <c r="E131" s="108"/>
      <c r="F131" s="53">
        <v>352800</v>
      </c>
      <c r="G131" s="3"/>
      <c r="H131" s="3"/>
      <c r="I131" s="3"/>
      <c r="J131" s="3"/>
      <c r="K131" s="3"/>
    </row>
    <row r="132" spans="1:15" s="15" customFormat="1" ht="14.5" x14ac:dyDescent="0.7">
      <c r="A132" s="108" t="s">
        <v>568</v>
      </c>
      <c r="B132" s="108"/>
      <c r="C132" s="108"/>
      <c r="D132" s="108"/>
      <c r="E132" s="108"/>
      <c r="F132" s="53">
        <v>126000</v>
      </c>
      <c r="G132" s="3"/>
      <c r="H132" s="3"/>
      <c r="I132" s="3"/>
      <c r="J132" s="3"/>
      <c r="K132" s="3"/>
    </row>
    <row r="133" spans="1:15" s="15" customFormat="1" ht="14.5" x14ac:dyDescent="0.7">
      <c r="A133" s="108" t="s">
        <v>569</v>
      </c>
      <c r="B133" s="108"/>
      <c r="C133" s="108"/>
      <c r="D133" s="108"/>
      <c r="E133" s="108"/>
      <c r="F133" s="54">
        <v>2280000</v>
      </c>
      <c r="G133" s="3"/>
      <c r="H133" s="3"/>
      <c r="I133" s="3"/>
      <c r="J133" s="3"/>
      <c r="K133" s="3"/>
    </row>
    <row r="134" spans="1:15" s="15" customFormat="1" ht="14.5" x14ac:dyDescent="0.7">
      <c r="A134" s="108" t="s">
        <v>570</v>
      </c>
      <c r="B134" s="108"/>
      <c r="C134" s="108"/>
      <c r="D134" s="108"/>
      <c r="E134" s="108"/>
      <c r="F134" s="53">
        <v>2700000</v>
      </c>
      <c r="G134" s="22"/>
      <c r="H134" s="3"/>
      <c r="I134" s="3"/>
      <c r="J134" s="3"/>
      <c r="K134" s="3"/>
    </row>
    <row r="135" spans="1:15" s="15" customFormat="1" ht="14.5" x14ac:dyDescent="0.7">
      <c r="A135" s="108" t="s">
        <v>11</v>
      </c>
      <c r="B135" s="108"/>
      <c r="C135" s="108"/>
      <c r="D135" s="108"/>
      <c r="E135" s="108"/>
      <c r="F135" s="54">
        <f>[1]Hoja1!$F$10</f>
        <v>2100000</v>
      </c>
      <c r="G135" s="22"/>
      <c r="H135" s="88"/>
      <c r="I135" s="22">
        <f>H135/4</f>
        <v>0</v>
      </c>
      <c r="J135" s="3"/>
      <c r="K135" s="3"/>
    </row>
    <row r="136" spans="1:15" s="15" customFormat="1" ht="14.5" x14ac:dyDescent="0.7">
      <c r="A136" s="108" t="s">
        <v>571</v>
      </c>
      <c r="B136" s="108"/>
      <c r="C136" s="108"/>
      <c r="D136" s="108"/>
      <c r="E136" s="108"/>
      <c r="F136" s="53">
        <v>9507997.7200000007</v>
      </c>
      <c r="G136" s="22"/>
      <c r="H136" s="3"/>
      <c r="I136" s="3"/>
      <c r="J136" s="3"/>
      <c r="K136" s="3"/>
    </row>
    <row r="137" spans="1:15" s="15" customFormat="1" ht="11.25" customHeight="1" x14ac:dyDescent="0.7">
      <c r="A137" s="121" t="s">
        <v>13</v>
      </c>
      <c r="B137" s="121"/>
      <c r="C137" s="121"/>
      <c r="D137" s="121"/>
      <c r="E137" s="121"/>
      <c r="F137" s="55">
        <f>SUM(F125:F136)</f>
        <v>35548460</v>
      </c>
      <c r="G137" s="86"/>
      <c r="H137" s="86"/>
      <c r="I137" s="3"/>
      <c r="J137" s="3"/>
      <c r="K137" s="3"/>
    </row>
    <row r="138" spans="1:15" s="74" customFormat="1" ht="12.75" customHeight="1" thickBot="1" x14ac:dyDescent="0.9"/>
    <row r="139" spans="1:15" s="33" customFormat="1" ht="27" customHeight="1" thickBot="1" x14ac:dyDescent="0.85">
      <c r="A139" s="36"/>
      <c r="B139" s="58" t="s">
        <v>170</v>
      </c>
      <c r="C139" s="62" t="s">
        <v>171</v>
      </c>
      <c r="D139" s="119" t="s">
        <v>98</v>
      </c>
      <c r="E139" s="120"/>
      <c r="F139" s="66" t="s">
        <v>178</v>
      </c>
      <c r="G139" s="67" t="s">
        <v>27</v>
      </c>
      <c r="H139" s="68" t="s">
        <v>103</v>
      </c>
      <c r="I139" s="73" t="s">
        <v>179</v>
      </c>
      <c r="J139" s="69" t="s">
        <v>180</v>
      </c>
      <c r="K139" s="70" t="s">
        <v>181</v>
      </c>
      <c r="L139" s="17"/>
      <c r="M139" s="17"/>
      <c r="N139" s="37"/>
      <c r="O139" s="10"/>
    </row>
    <row r="140" spans="1:15" s="33" customFormat="1" ht="9.75" customHeight="1" thickBot="1" x14ac:dyDescent="0.85">
      <c r="A140" s="36"/>
      <c r="B140" s="71"/>
      <c r="C140" s="63"/>
      <c r="D140" s="71"/>
      <c r="E140" s="63"/>
      <c r="F140" s="71"/>
      <c r="G140" s="71"/>
      <c r="H140" s="72"/>
      <c r="I140" s="64"/>
      <c r="J140" s="65"/>
      <c r="K140" s="65"/>
      <c r="L140" s="11"/>
      <c r="M140" s="17"/>
      <c r="N140" s="17"/>
      <c r="O140" s="10"/>
    </row>
    <row r="141" spans="1:15" s="33" customFormat="1" ht="21.75" customHeight="1" thickBot="1" x14ac:dyDescent="0.85">
      <c r="A141" s="36"/>
      <c r="B141" s="58" t="s">
        <v>29</v>
      </c>
      <c r="C141" s="59" t="s">
        <v>30</v>
      </c>
      <c r="D141" s="60" t="s">
        <v>31</v>
      </c>
      <c r="E141" s="61" t="s">
        <v>32</v>
      </c>
      <c r="F141" s="71"/>
      <c r="G141" s="71"/>
      <c r="H141" s="72"/>
      <c r="I141" s="64"/>
      <c r="J141" s="65"/>
      <c r="K141" s="65"/>
      <c r="L141" s="11"/>
      <c r="M141" s="17"/>
      <c r="N141" s="17"/>
      <c r="O141" s="10"/>
    </row>
    <row r="142" spans="1:15" s="15" customFormat="1" ht="14.5" x14ac:dyDescent="0.7">
      <c r="B142" s="19"/>
      <c r="G142" s="20"/>
      <c r="H142" s="3"/>
      <c r="I142" s="3"/>
      <c r="J142" s="3"/>
      <c r="K142" s="3"/>
      <c r="L142" s="3"/>
    </row>
    <row r="143" spans="1:15" s="15" customFormat="1" ht="14.5" x14ac:dyDescent="0.7">
      <c r="B143" s="19"/>
      <c r="G143" s="20"/>
      <c r="H143" s="3"/>
      <c r="I143" s="3"/>
      <c r="J143" s="3"/>
      <c r="K143" s="3"/>
      <c r="L143" s="3"/>
    </row>
    <row r="144" spans="1:15" s="15" customFormat="1" ht="14.5" x14ac:dyDescent="0.7">
      <c r="B144" s="19"/>
      <c r="G144" s="20"/>
      <c r="H144" s="3"/>
      <c r="I144" s="3"/>
      <c r="J144" s="3"/>
      <c r="K144" s="21"/>
      <c r="L144" s="3"/>
    </row>
    <row r="145" spans="2:12" s="15" customFormat="1" ht="14.5" x14ac:dyDescent="0.7">
      <c r="B145" s="19"/>
      <c r="G145" s="20"/>
      <c r="H145" s="3"/>
      <c r="I145" s="3"/>
      <c r="J145" s="3"/>
      <c r="K145" s="3"/>
      <c r="L145" s="3"/>
    </row>
    <row r="146" spans="2:12" s="15" customFormat="1" ht="14.5" x14ac:dyDescent="0.7">
      <c r="B146" s="19"/>
      <c r="G146" s="20"/>
      <c r="H146" s="3"/>
      <c r="I146" s="3"/>
      <c r="J146" s="3"/>
      <c r="K146" s="22"/>
      <c r="L146" s="3"/>
    </row>
    <row r="147" spans="2:12" s="15" customFormat="1" ht="14.5" x14ac:dyDescent="0.7">
      <c r="B147" s="19"/>
      <c r="G147" s="20"/>
      <c r="H147" s="3"/>
      <c r="I147" s="3"/>
      <c r="J147" s="3"/>
      <c r="K147" s="3"/>
      <c r="L147" s="3"/>
    </row>
    <row r="148" spans="2:12" s="15" customFormat="1" ht="14.5" x14ac:dyDescent="0.7">
      <c r="B148" s="19"/>
      <c r="G148" s="20"/>
      <c r="H148" s="3"/>
      <c r="I148" s="3"/>
      <c r="J148" s="3"/>
      <c r="K148" s="3"/>
      <c r="L148" s="3"/>
    </row>
  </sheetData>
  <mergeCells count="261">
    <mergeCell ref="B91:B97"/>
    <mergeCell ref="C91:C97"/>
    <mergeCell ref="A108:F108"/>
    <mergeCell ref="D98:D103"/>
    <mergeCell ref="H98:H103"/>
    <mergeCell ref="A113:A114"/>
    <mergeCell ref="B113:B114"/>
    <mergeCell ref="K113:K114"/>
    <mergeCell ref="L113:L114"/>
    <mergeCell ref="A112:N112"/>
    <mergeCell ref="N113:N114"/>
    <mergeCell ref="A1:N1"/>
    <mergeCell ref="I98:I103"/>
    <mergeCell ref="J98:J103"/>
    <mergeCell ref="L98:L103"/>
    <mergeCell ref="M98:M103"/>
    <mergeCell ref="N98:N103"/>
    <mergeCell ref="D91:D97"/>
    <mergeCell ref="G91:G97"/>
    <mergeCell ref="A104:A107"/>
    <mergeCell ref="B104:B107"/>
    <mergeCell ref="C104:C107"/>
    <mergeCell ref="D104:D107"/>
    <mergeCell ref="G104:G107"/>
    <mergeCell ref="H91:H97"/>
    <mergeCell ref="I91:I97"/>
    <mergeCell ref="J91:J97"/>
    <mergeCell ref="M91:M96"/>
    <mergeCell ref="N91:N96"/>
    <mergeCell ref="L91:L97"/>
    <mergeCell ref="G98:G103"/>
    <mergeCell ref="A98:A103"/>
    <mergeCell ref="B98:B103"/>
    <mergeCell ref="C98:C103"/>
    <mergeCell ref="A91:A97"/>
    <mergeCell ref="H31:H35"/>
    <mergeCell ref="A38:N38"/>
    <mergeCell ref="A73:A74"/>
    <mergeCell ref="B73:B74"/>
    <mergeCell ref="C73:J73"/>
    <mergeCell ref="K73:K74"/>
    <mergeCell ref="L73:L74"/>
    <mergeCell ref="A52:A58"/>
    <mergeCell ref="B52:B58"/>
    <mergeCell ref="A65:A67"/>
    <mergeCell ref="A45:A51"/>
    <mergeCell ref="B45:B51"/>
    <mergeCell ref="L61:L62"/>
    <mergeCell ref="L59:L60"/>
    <mergeCell ref="J65:J67"/>
    <mergeCell ref="K65:K67"/>
    <mergeCell ref="L31:L34"/>
    <mergeCell ref="L45:L46"/>
    <mergeCell ref="C45:C51"/>
    <mergeCell ref="L50:L51"/>
    <mergeCell ref="A40:N40"/>
    <mergeCell ref="N41:N42"/>
    <mergeCell ref="A41:A42"/>
    <mergeCell ref="B41:B42"/>
    <mergeCell ref="M47:M49"/>
    <mergeCell ref="N50:N51"/>
    <mergeCell ref="H45:H51"/>
    <mergeCell ref="I46:I47"/>
    <mergeCell ref="L47:L48"/>
    <mergeCell ref="D45:D51"/>
    <mergeCell ref="G45:G51"/>
    <mergeCell ref="N43:N44"/>
    <mergeCell ref="N45:N46"/>
    <mergeCell ref="G43:G44"/>
    <mergeCell ref="H43:H44"/>
    <mergeCell ref="J46:J47"/>
    <mergeCell ref="M50:M51"/>
    <mergeCell ref="D65:D67"/>
    <mergeCell ref="C65:C67"/>
    <mergeCell ref="C52:C58"/>
    <mergeCell ref="D52:D58"/>
    <mergeCell ref="G52:G58"/>
    <mergeCell ref="L52:L53"/>
    <mergeCell ref="K29:K30"/>
    <mergeCell ref="A39:N39"/>
    <mergeCell ref="N52:N53"/>
    <mergeCell ref="M43:M44"/>
    <mergeCell ref="M45:M46"/>
    <mergeCell ref="C41:J41"/>
    <mergeCell ref="I31:I35"/>
    <mergeCell ref="J31:J34"/>
    <mergeCell ref="K32:K33"/>
    <mergeCell ref="K41:K42"/>
    <mergeCell ref="L41:L42"/>
    <mergeCell ref="M41:M42"/>
    <mergeCell ref="M52:M53"/>
    <mergeCell ref="L43:L44"/>
    <mergeCell ref="N31:N32"/>
    <mergeCell ref="B31:B35"/>
    <mergeCell ref="C31:C35"/>
    <mergeCell ref="M54:M55"/>
    <mergeCell ref="B82:B83"/>
    <mergeCell ref="I82:I83"/>
    <mergeCell ref="J82:J83"/>
    <mergeCell ref="L82:L83"/>
    <mergeCell ref="M82:M83"/>
    <mergeCell ref="N82:N83"/>
    <mergeCell ref="C82:C83"/>
    <mergeCell ref="H82:H83"/>
    <mergeCell ref="K89:K90"/>
    <mergeCell ref="A87:N87"/>
    <mergeCell ref="A88:N88"/>
    <mergeCell ref="N59:N60"/>
    <mergeCell ref="N89:N90"/>
    <mergeCell ref="N80:N81"/>
    <mergeCell ref="M80:M81"/>
    <mergeCell ref="L80:L81"/>
    <mergeCell ref="A84:F84"/>
    <mergeCell ref="B80:B81"/>
    <mergeCell ref="A80:A81"/>
    <mergeCell ref="I80:I81"/>
    <mergeCell ref="J80:J81"/>
    <mergeCell ref="L89:L90"/>
    <mergeCell ref="A75:A79"/>
    <mergeCell ref="M63:M64"/>
    <mergeCell ref="M59:M60"/>
    <mergeCell ref="A89:A90"/>
    <mergeCell ref="B89:B90"/>
    <mergeCell ref="I60:I61"/>
    <mergeCell ref="J60:J61"/>
    <mergeCell ref="C75:C79"/>
    <mergeCell ref="A86:N86"/>
    <mergeCell ref="C89:J89"/>
    <mergeCell ref="A82:A83"/>
    <mergeCell ref="M73:M74"/>
    <mergeCell ref="G65:G67"/>
    <mergeCell ref="I53:I54"/>
    <mergeCell ref="J53:J54"/>
    <mergeCell ref="L65:L67"/>
    <mergeCell ref="M65:M66"/>
    <mergeCell ref="B65:B67"/>
    <mergeCell ref="H65:H67"/>
    <mergeCell ref="I65:I67"/>
    <mergeCell ref="A59:A64"/>
    <mergeCell ref="N73:N74"/>
    <mergeCell ref="A70:N70"/>
    <mergeCell ref="M56:M58"/>
    <mergeCell ref="N56:N58"/>
    <mergeCell ref="H52:H58"/>
    <mergeCell ref="L57:L58"/>
    <mergeCell ref="N65:N66"/>
    <mergeCell ref="M61:M62"/>
    <mergeCell ref="A71:N71"/>
    <mergeCell ref="A72:N72"/>
    <mergeCell ref="B59:B64"/>
    <mergeCell ref="C59:C64"/>
    <mergeCell ref="D59:D64"/>
    <mergeCell ref="G59:G64"/>
    <mergeCell ref="A68:F68"/>
    <mergeCell ref="L63:L64"/>
    <mergeCell ref="A3:M3"/>
    <mergeCell ref="M89:M90"/>
    <mergeCell ref="I15:I19"/>
    <mergeCell ref="D15:D23"/>
    <mergeCell ref="G15:G23"/>
    <mergeCell ref="N9:N12"/>
    <mergeCell ref="N13:N14"/>
    <mergeCell ref="D9:D14"/>
    <mergeCell ref="L29:L30"/>
    <mergeCell ref="N29:N30"/>
    <mergeCell ref="A4:N4"/>
    <mergeCell ref="A5:N5"/>
    <mergeCell ref="A6:N6"/>
    <mergeCell ref="C15:C23"/>
    <mergeCell ref="N18:N22"/>
    <mergeCell ref="A26:N26"/>
    <mergeCell ref="A27:N27"/>
    <mergeCell ref="L54:L55"/>
    <mergeCell ref="A9:A23"/>
    <mergeCell ref="B9:B23"/>
    <mergeCell ref="C9:C14"/>
    <mergeCell ref="N15:N17"/>
    <mergeCell ref="N7:N8"/>
    <mergeCell ref="A24:F24"/>
    <mergeCell ref="A2:N2"/>
    <mergeCell ref="M18:M22"/>
    <mergeCell ref="M29:M30"/>
    <mergeCell ref="M31:M32"/>
    <mergeCell ref="A43:A44"/>
    <mergeCell ref="C29:J29"/>
    <mergeCell ref="I22:I23"/>
    <mergeCell ref="A7:A8"/>
    <mergeCell ref="B7:B8"/>
    <mergeCell ref="K7:K8"/>
    <mergeCell ref="L7:L8"/>
    <mergeCell ref="D31:D35"/>
    <mergeCell ref="G31:G35"/>
    <mergeCell ref="A31:A35"/>
    <mergeCell ref="B43:B44"/>
    <mergeCell ref="C43:C44"/>
    <mergeCell ref="D43:D44"/>
    <mergeCell ref="I43:I44"/>
    <mergeCell ref="J43:J44"/>
    <mergeCell ref="A36:F36"/>
    <mergeCell ref="A29:A30"/>
    <mergeCell ref="B29:B30"/>
    <mergeCell ref="J9:J12"/>
    <mergeCell ref="L9:L12"/>
    <mergeCell ref="H9:H14"/>
    <mergeCell ref="L22:L23"/>
    <mergeCell ref="L18:L19"/>
    <mergeCell ref="L20:L21"/>
    <mergeCell ref="G9:G14"/>
    <mergeCell ref="M7:M8"/>
    <mergeCell ref="M9:M12"/>
    <mergeCell ref="M13:M14"/>
    <mergeCell ref="M15:M17"/>
    <mergeCell ref="L16:L17"/>
    <mergeCell ref="H15:H23"/>
    <mergeCell ref="C7:J7"/>
    <mergeCell ref="A28:N28"/>
    <mergeCell ref="I9:I12"/>
    <mergeCell ref="A134:E134"/>
    <mergeCell ref="A136:E136"/>
    <mergeCell ref="A128:E128"/>
    <mergeCell ref="A129:E129"/>
    <mergeCell ref="A120:F120"/>
    <mergeCell ref="D139:E139"/>
    <mergeCell ref="A137:E137"/>
    <mergeCell ref="A126:E126"/>
    <mergeCell ref="A130:E130"/>
    <mergeCell ref="A135:E135"/>
    <mergeCell ref="A124:F124"/>
    <mergeCell ref="A125:E125"/>
    <mergeCell ref="A127:E127"/>
    <mergeCell ref="A121:F121"/>
    <mergeCell ref="H59:H64"/>
    <mergeCell ref="N61:N62"/>
    <mergeCell ref="N63:N64"/>
    <mergeCell ref="B75:B79"/>
    <mergeCell ref="B115:B118"/>
    <mergeCell ref="A115:A118"/>
    <mergeCell ref="A131:E131"/>
    <mergeCell ref="A132:E132"/>
    <mergeCell ref="A133:E133"/>
    <mergeCell ref="L104:L107"/>
    <mergeCell ref="M104:M107"/>
    <mergeCell ref="N104:N107"/>
    <mergeCell ref="M115:M118"/>
    <mergeCell ref="N115:N118"/>
    <mergeCell ref="L115:L118"/>
    <mergeCell ref="H115:H118"/>
    <mergeCell ref="I115:I118"/>
    <mergeCell ref="J115:J118"/>
    <mergeCell ref="H104:H107"/>
    <mergeCell ref="I104:I107"/>
    <mergeCell ref="J104:J107"/>
    <mergeCell ref="C113:J113"/>
    <mergeCell ref="A110:N110"/>
    <mergeCell ref="A111:N111"/>
    <mergeCell ref="M113:M114"/>
    <mergeCell ref="C115:C117"/>
    <mergeCell ref="D115:D117"/>
    <mergeCell ref="G115:G117"/>
    <mergeCell ref="K115:K116"/>
    <mergeCell ref="A122:F122"/>
  </mergeCells>
  <conditionalFormatting sqref="I43:I44 I75:I76 I65">
    <cfRule type="expression" dxfId="632" priority="205" stopIfTrue="1">
      <formula>$I43="Departamento de Jurídica"</formula>
    </cfRule>
    <cfRule type="expression" dxfId="631" priority="206">
      <formula>$I43="Departamento de Relaciones Públicas"</formula>
    </cfRule>
    <cfRule type="expression" dxfId="630" priority="207">
      <formula>$I43="Departamento de Planificación"</formula>
    </cfRule>
    <cfRule type="expression" dxfId="629" priority="208">
      <formula>$I43="Subdirector de Contabilidad"</formula>
    </cfRule>
    <cfRule type="expression" dxfId="628" priority="209">
      <formula>$I43="Subdirector Administrativo"</formula>
    </cfRule>
    <cfRule type="expression" dxfId="627" priority="211">
      <formula>$I43="Subdirector Académico"</formula>
    </cfRule>
    <cfRule type="expression" dxfId="626" priority="213">
      <formula>$I43="Subdirector de Investigación, Extensión y Educación Continua"</formula>
    </cfRule>
    <cfRule type="expression" dxfId="625" priority="214">
      <formula>$I43="Director"</formula>
    </cfRule>
  </conditionalFormatting>
  <conditionalFormatting sqref="I9:I10 I13:I15 I20:I23">
    <cfRule type="expression" dxfId="624" priority="189" stopIfTrue="1">
      <formula>$I9="Departamento de Jurídica"</formula>
    </cfRule>
    <cfRule type="expression" dxfId="623" priority="190">
      <formula>$I9="Departamento de Relaciones Públicas"</formula>
    </cfRule>
    <cfRule type="expression" dxfId="622" priority="191">
      <formula>$I9="Departamento de Planificación"</formula>
    </cfRule>
    <cfRule type="expression" dxfId="621" priority="192">
      <formula>$I9="Subdirector de Contabilidad"</formula>
    </cfRule>
    <cfRule type="expression" dxfId="620" priority="193">
      <formula>$I9="Subdirector Administrativo"</formula>
    </cfRule>
    <cfRule type="expression" dxfId="619" priority="194">
      <formula>$I9="Subdirector Académico"</formula>
    </cfRule>
    <cfRule type="expression" dxfId="618" priority="195">
      <formula>$I9="Subdirector de Investigación, Extensión y Educación Continua"</formula>
    </cfRule>
    <cfRule type="expression" dxfId="617" priority="196">
      <formula>$I9="Director"</formula>
    </cfRule>
  </conditionalFormatting>
  <conditionalFormatting sqref="I31">
    <cfRule type="expression" dxfId="616" priority="181" stopIfTrue="1">
      <formula>$I31="Departamento de Jurídica"</formula>
    </cfRule>
    <cfRule type="expression" dxfId="615" priority="182">
      <formula>$I31="Departamento de Relaciones Públicas"</formula>
    </cfRule>
    <cfRule type="expression" dxfId="614" priority="183">
      <formula>$I31="Departamento de Planificación"</formula>
    </cfRule>
    <cfRule type="expression" dxfId="613" priority="184">
      <formula>$I31="Subdirector de Contabilidad"</formula>
    </cfRule>
    <cfRule type="expression" dxfId="612" priority="185">
      <formula>$I31="Subdirector Administrativo"</formula>
    </cfRule>
    <cfRule type="expression" dxfId="611" priority="186">
      <formula>$I31="Subdirector Académico"</formula>
    </cfRule>
    <cfRule type="expression" dxfId="610" priority="187">
      <formula>$I31="Subdirector de Investigación, Extensión y Educación Continua"</formula>
    </cfRule>
    <cfRule type="expression" dxfId="609" priority="188">
      <formula>$I31="Director"</formula>
    </cfRule>
  </conditionalFormatting>
  <conditionalFormatting sqref="I91 I98 I104">
    <cfRule type="expression" dxfId="608" priority="157" stopIfTrue="1">
      <formula>$I91="Departamento de Jurídica"</formula>
    </cfRule>
    <cfRule type="expression" dxfId="607" priority="158">
      <formula>$I91="Departamento de Relaciones Públicas"</formula>
    </cfRule>
    <cfRule type="expression" dxfId="606" priority="159">
      <formula>$I91="Departamento de Planificación"</formula>
    </cfRule>
    <cfRule type="expression" dxfId="605" priority="160">
      <formula>$I91="Subdirector de Contabilidad"</formula>
    </cfRule>
    <cfRule type="expression" dxfId="604" priority="161">
      <formula>$I91="Subdirector Administrativo"</formula>
    </cfRule>
    <cfRule type="expression" dxfId="603" priority="162">
      <formula>$I91="Subdirector Académico"</formula>
    </cfRule>
    <cfRule type="expression" dxfId="602" priority="163">
      <formula>$I91="Subdirector de Investigación, Extensión y Educación Continua"</formula>
    </cfRule>
    <cfRule type="expression" dxfId="601" priority="164">
      <formula>$I91="Director"</formula>
    </cfRule>
  </conditionalFormatting>
  <conditionalFormatting sqref="I115">
    <cfRule type="expression" dxfId="600" priority="149" stopIfTrue="1">
      <formula>$I115="Departamento de Jurídica"</formula>
    </cfRule>
    <cfRule type="expression" dxfId="599" priority="150">
      <formula>$I115="Departamento de Relaciones Públicas"</formula>
    </cfRule>
    <cfRule type="expression" dxfId="598" priority="151">
      <formula>$I115="Departamento de Planificación"</formula>
    </cfRule>
    <cfRule type="expression" dxfId="597" priority="152">
      <formula>$I115="Subdirector de Contabilidad"</formula>
    </cfRule>
    <cfRule type="expression" dxfId="596" priority="153">
      <formula>$I115="Subdirector Administrativo"</formula>
    </cfRule>
    <cfRule type="expression" dxfId="595" priority="154">
      <formula>$I115="Subdirector Académico"</formula>
    </cfRule>
    <cfRule type="expression" dxfId="594" priority="155">
      <formula>$I115="Subdirector de Investigación, Extensión y Educación Continua"</formula>
    </cfRule>
    <cfRule type="expression" dxfId="593" priority="156">
      <formula>$I115="Director"</formula>
    </cfRule>
  </conditionalFormatting>
  <conditionalFormatting sqref="L43:L44 L98 L104 L115 L75:L76 L35 L65">
    <cfRule type="expression" dxfId="592" priority="137">
      <formula>$L35="BAJO"</formula>
    </cfRule>
    <cfRule type="expression" dxfId="591" priority="138">
      <formula>$L35="MEDIO"</formula>
    </cfRule>
    <cfRule type="expression" dxfId="590" priority="139">
      <formula>$L35="ALTO"</formula>
    </cfRule>
  </conditionalFormatting>
  <conditionalFormatting sqref="L9:L10 L13:L23">
    <cfRule type="expression" dxfId="589" priority="131">
      <formula>$L9="BAJO"</formula>
    </cfRule>
    <cfRule type="expression" dxfId="588" priority="132">
      <formula>$L9="MEDIO"</formula>
    </cfRule>
    <cfRule type="expression" dxfId="587" priority="133">
      <formula>$L9="ALTO"</formula>
    </cfRule>
  </conditionalFormatting>
  <conditionalFormatting sqref="L31">
    <cfRule type="expression" dxfId="586" priority="128">
      <formula>$L31="BAJO"</formula>
    </cfRule>
    <cfRule type="expression" dxfId="585" priority="129">
      <formula>$L31="MEDIO"</formula>
    </cfRule>
    <cfRule type="expression" dxfId="584" priority="130">
      <formula>$L31="ALTO"</formula>
    </cfRule>
  </conditionalFormatting>
  <conditionalFormatting sqref="L91">
    <cfRule type="expression" dxfId="583" priority="119">
      <formula>$L91="BAJO"</formula>
    </cfRule>
    <cfRule type="expression" dxfId="582" priority="120">
      <formula>$L91="MEDIO"</formula>
    </cfRule>
    <cfRule type="expression" dxfId="581" priority="121">
      <formula>$L91="ALTO"</formula>
    </cfRule>
  </conditionalFormatting>
  <conditionalFormatting sqref="J9:J10">
    <cfRule type="expression" dxfId="580" priority="264" stopIfTrue="1">
      <formula>$I12="Departamento de Jurídica"</formula>
    </cfRule>
    <cfRule type="expression" dxfId="579" priority="265">
      <formula>$I12="Departamento de Relaciones Públicas"</formula>
    </cfRule>
    <cfRule type="expression" dxfId="578" priority="266">
      <formula>$I12="Departamento de Planificación"</formula>
    </cfRule>
    <cfRule type="expression" dxfId="577" priority="267">
      <formula>$I12="Subdirector de Contabilidad"</formula>
    </cfRule>
    <cfRule type="expression" dxfId="576" priority="268">
      <formula>$I12="Subdirector Administrativo"</formula>
    </cfRule>
    <cfRule type="expression" dxfId="575" priority="269">
      <formula>$I12="Subdirector Académico"</formula>
    </cfRule>
    <cfRule type="expression" dxfId="574" priority="270">
      <formula>$I12="Subdirector de Investigación, Extensión y Educación Continua"</formula>
    </cfRule>
    <cfRule type="expression" dxfId="573" priority="271">
      <formula>$I12="Director"</formula>
    </cfRule>
  </conditionalFormatting>
  <conditionalFormatting sqref="L45:L48 L50:L51">
    <cfRule type="expression" dxfId="572" priority="90">
      <formula>$L45="BAJO"</formula>
    </cfRule>
    <cfRule type="expression" dxfId="571" priority="91">
      <formula>$L45="MEDIO"</formula>
    </cfRule>
    <cfRule type="expression" dxfId="570" priority="92">
      <formula>$L45="ALTO"</formula>
    </cfRule>
  </conditionalFormatting>
  <conditionalFormatting sqref="I48 I45:I46 I50:I51">
    <cfRule type="expression" dxfId="569" priority="93" stopIfTrue="1">
      <formula>$I45="Departamento de Jurídica"</formula>
    </cfRule>
    <cfRule type="expression" dxfId="568" priority="94">
      <formula>$I45="Departamento de Relaciones Públicas"</formula>
    </cfRule>
    <cfRule type="expression" dxfId="567" priority="95">
      <formula>$I45="Departamento de Planificación"</formula>
    </cfRule>
    <cfRule type="expression" dxfId="566" priority="96">
      <formula>$I45="Subdirector de Contabilidad"</formula>
    </cfRule>
    <cfRule type="expression" dxfId="565" priority="97">
      <formula>$I45="Subdirector Administrativo"</formula>
    </cfRule>
    <cfRule type="expression" dxfId="564" priority="98">
      <formula>$I45="Subdirector Académico"</formula>
    </cfRule>
    <cfRule type="expression" dxfId="563" priority="99">
      <formula>$I45="Subdirector de Investigación, Extensión y Educación Continua"</formula>
    </cfRule>
    <cfRule type="expression" dxfId="562" priority="100">
      <formula>$I45="Director"</formula>
    </cfRule>
  </conditionalFormatting>
  <conditionalFormatting sqref="L52:L55 L57:L58">
    <cfRule type="expression" dxfId="561" priority="79">
      <formula>$L52="BAJO"</formula>
    </cfRule>
    <cfRule type="expression" dxfId="560" priority="80">
      <formula>$L52="MEDIO"</formula>
    </cfRule>
    <cfRule type="expression" dxfId="559" priority="81">
      <formula>$L52="ALTO"</formula>
    </cfRule>
  </conditionalFormatting>
  <conditionalFormatting sqref="I55 I52:I53 I57:I58">
    <cfRule type="expression" dxfId="558" priority="82" stopIfTrue="1">
      <formula>$I52="Departamento de Jurídica"</formula>
    </cfRule>
    <cfRule type="expression" dxfId="557" priority="83">
      <formula>$I52="Departamento de Relaciones Públicas"</formula>
    </cfRule>
    <cfRule type="expression" dxfId="556" priority="84">
      <formula>$I52="Departamento de Planificación"</formula>
    </cfRule>
    <cfRule type="expression" dxfId="555" priority="85">
      <formula>$I52="Subdirector de Contabilidad"</formula>
    </cfRule>
    <cfRule type="expression" dxfId="554" priority="86">
      <formula>$I52="Subdirector Administrativo"</formula>
    </cfRule>
    <cfRule type="expression" dxfId="553" priority="87">
      <formula>$I52="Subdirector Académico"</formula>
    </cfRule>
    <cfRule type="expression" dxfId="552" priority="88">
      <formula>$I52="Subdirector de Investigación, Extensión y Educación Continua"</formula>
    </cfRule>
    <cfRule type="expression" dxfId="551" priority="89">
      <formula>$I52="Director"</formula>
    </cfRule>
  </conditionalFormatting>
  <conditionalFormatting sqref="L59:L64">
    <cfRule type="expression" dxfId="550" priority="68">
      <formula>$L59="BAJO"</formula>
    </cfRule>
    <cfRule type="expression" dxfId="549" priority="69">
      <formula>$L59="MEDIO"</formula>
    </cfRule>
    <cfRule type="expression" dxfId="548" priority="70">
      <formula>$L59="ALTO"</formula>
    </cfRule>
  </conditionalFormatting>
  <conditionalFormatting sqref="I62:I64 I59:I60">
    <cfRule type="expression" dxfId="547" priority="71" stopIfTrue="1">
      <formula>$I59="Departamento de Jurídica"</formula>
    </cfRule>
    <cfRule type="expression" dxfId="546" priority="72">
      <formula>$I59="Departamento de Relaciones Públicas"</formula>
    </cfRule>
    <cfRule type="expression" dxfId="545" priority="73">
      <formula>$I59="Departamento de Planificación"</formula>
    </cfRule>
    <cfRule type="expression" dxfId="544" priority="74">
      <formula>$I59="Subdirector de Contabilidad"</formula>
    </cfRule>
    <cfRule type="expression" dxfId="543" priority="75">
      <formula>$I59="Subdirector Administrativo"</formula>
    </cfRule>
    <cfRule type="expression" dxfId="542" priority="76">
      <formula>$I59="Subdirector Académico"</formula>
    </cfRule>
    <cfRule type="expression" dxfId="541" priority="77">
      <formula>$I59="Subdirector de Investigación, Extensión y Educación Continua"</formula>
    </cfRule>
    <cfRule type="expression" dxfId="540" priority="78">
      <formula>$I59="Director"</formula>
    </cfRule>
  </conditionalFormatting>
  <conditionalFormatting sqref="I79:I80">
    <cfRule type="expression" dxfId="539" priority="60" stopIfTrue="1">
      <formula>$I79="Departamento de Jurídica"</formula>
    </cfRule>
    <cfRule type="expression" dxfId="538" priority="61">
      <formula>$I79="Departamento de Relaciones Públicas"</formula>
    </cfRule>
    <cfRule type="expression" dxfId="537" priority="62">
      <formula>$I79="Departamento de Planificación"</formula>
    </cfRule>
    <cfRule type="expression" dxfId="536" priority="63">
      <formula>$I79="Subdirector de Contabilidad"</formula>
    </cfRule>
    <cfRule type="expression" dxfId="535" priority="64">
      <formula>$I79="Subdirector Administrativo"</formula>
    </cfRule>
    <cfRule type="expression" dxfId="534" priority="65">
      <formula>$I79="Subdirector Académico"</formula>
    </cfRule>
    <cfRule type="expression" dxfId="533" priority="66">
      <formula>$I79="Subdirector de Investigación, Extensión y Educación Continua"</formula>
    </cfRule>
    <cfRule type="expression" dxfId="532" priority="67">
      <formula>$I79="Director"</formula>
    </cfRule>
  </conditionalFormatting>
  <conditionalFormatting sqref="L79:L81">
    <cfRule type="expression" dxfId="531" priority="57">
      <formula>$L79="BAJO"</formula>
    </cfRule>
    <cfRule type="expression" dxfId="530" priority="58">
      <formula>$L79="MEDIO"</formula>
    </cfRule>
    <cfRule type="expression" dxfId="529" priority="59">
      <formula>$L79="ALTO"</formula>
    </cfRule>
  </conditionalFormatting>
  <conditionalFormatting sqref="I77">
    <cfRule type="expression" dxfId="528" priority="49" stopIfTrue="1">
      <formula>$I77="Departamento de Jurídica"</formula>
    </cfRule>
    <cfRule type="expression" dxfId="527" priority="50">
      <formula>$I77="Departamento de Relaciones Públicas"</formula>
    </cfRule>
    <cfRule type="expression" dxfId="526" priority="51">
      <formula>$I77="Departamento de Planificación"</formula>
    </cfRule>
    <cfRule type="expression" dxfId="525" priority="52">
      <formula>$I77="Subdirector de Contabilidad"</formula>
    </cfRule>
    <cfRule type="expression" dxfId="524" priority="53">
      <formula>$I77="Subdirector Administrativo"</formula>
    </cfRule>
    <cfRule type="expression" dxfId="523" priority="54">
      <formula>$I77="Subdirector Académico"</formula>
    </cfRule>
    <cfRule type="expression" dxfId="522" priority="55">
      <formula>$I77="Subdirector de Investigación, Extensión y Educación Continua"</formula>
    </cfRule>
    <cfRule type="expression" dxfId="521" priority="56">
      <formula>$I77="Director"</formula>
    </cfRule>
  </conditionalFormatting>
  <conditionalFormatting sqref="L77">
    <cfRule type="expression" dxfId="520" priority="46">
      <formula>$L77="BAJO"</formula>
    </cfRule>
    <cfRule type="expression" dxfId="519" priority="47">
      <formula>$L77="MEDIO"</formula>
    </cfRule>
    <cfRule type="expression" dxfId="518" priority="48">
      <formula>$L77="ALTO"</formula>
    </cfRule>
  </conditionalFormatting>
  <conditionalFormatting sqref="I78">
    <cfRule type="expression" dxfId="517" priority="38" stopIfTrue="1">
      <formula>$I78="Departamento de Jurídica"</formula>
    </cfRule>
    <cfRule type="expression" dxfId="516" priority="39">
      <formula>$I78="Departamento de Relaciones Públicas"</formula>
    </cfRule>
    <cfRule type="expression" dxfId="515" priority="40">
      <formula>$I78="Departamento de Planificación"</formula>
    </cfRule>
    <cfRule type="expression" dxfId="514" priority="41">
      <formula>$I78="Subdirector de Contabilidad"</formula>
    </cfRule>
    <cfRule type="expression" dxfId="513" priority="42">
      <formula>$I78="Subdirector Administrativo"</formula>
    </cfRule>
    <cfRule type="expression" dxfId="512" priority="43">
      <formula>$I78="Subdirector Académico"</formula>
    </cfRule>
    <cfRule type="expression" dxfId="511" priority="44">
      <formula>$I78="Subdirector de Investigación, Extensión y Educación Continua"</formula>
    </cfRule>
    <cfRule type="expression" dxfId="510" priority="45">
      <formula>$I78="Director"</formula>
    </cfRule>
  </conditionalFormatting>
  <conditionalFormatting sqref="L78">
    <cfRule type="expression" dxfId="509" priority="35">
      <formula>$L78="BAJO"</formula>
    </cfRule>
    <cfRule type="expression" dxfId="508" priority="36">
      <formula>$L78="MEDIO"</formula>
    </cfRule>
    <cfRule type="expression" dxfId="507" priority="37">
      <formula>$L78="ALTO"</formula>
    </cfRule>
  </conditionalFormatting>
  <conditionalFormatting sqref="D139 F139:K139">
    <cfRule type="expression" dxfId="506" priority="34">
      <formula>$E85="Dirección"</formula>
    </cfRule>
  </conditionalFormatting>
  <conditionalFormatting sqref="L49">
    <cfRule type="expression" dxfId="505" priority="23">
      <formula>$L49="BAJO"</formula>
    </cfRule>
    <cfRule type="expression" dxfId="504" priority="24">
      <formula>$L49="MEDIO"</formula>
    </cfRule>
    <cfRule type="expression" dxfId="503" priority="25">
      <formula>$L49="ALTO"</formula>
    </cfRule>
  </conditionalFormatting>
  <conditionalFormatting sqref="I49">
    <cfRule type="expression" dxfId="502" priority="26" stopIfTrue="1">
      <formula>$I49="Departamento de Jurídica"</formula>
    </cfRule>
    <cfRule type="expression" dxfId="501" priority="27">
      <formula>$I49="Departamento de Relaciones Públicas"</formula>
    </cfRule>
    <cfRule type="expression" dxfId="500" priority="28">
      <formula>$I49="Departamento de Planificación"</formula>
    </cfRule>
    <cfRule type="expression" dxfId="499" priority="29">
      <formula>$I49="Subdirector de Contabilidad"</formula>
    </cfRule>
    <cfRule type="expression" dxfId="498" priority="30">
      <formula>$I49="Subdirector Administrativo"</formula>
    </cfRule>
    <cfRule type="expression" dxfId="497" priority="31">
      <formula>$I49="Subdirector Académico"</formula>
    </cfRule>
    <cfRule type="expression" dxfId="496" priority="32">
      <formula>$I49="Subdirector de Investigación, Extensión y Educación Continua"</formula>
    </cfRule>
    <cfRule type="expression" dxfId="495" priority="33">
      <formula>$I49="Director"</formula>
    </cfRule>
  </conditionalFormatting>
  <conditionalFormatting sqref="L56">
    <cfRule type="expression" dxfId="494" priority="12">
      <formula>$L56="BAJO"</formula>
    </cfRule>
    <cfRule type="expression" dxfId="493" priority="13">
      <formula>$L56="MEDIO"</formula>
    </cfRule>
    <cfRule type="expression" dxfId="492" priority="14">
      <formula>$L56="ALTO"</formula>
    </cfRule>
  </conditionalFormatting>
  <conditionalFormatting sqref="I56">
    <cfRule type="expression" dxfId="491" priority="15" stopIfTrue="1">
      <formula>$I56="Departamento de Jurídica"</formula>
    </cfRule>
    <cfRule type="expression" dxfId="490" priority="16">
      <formula>$I56="Departamento de Relaciones Públicas"</formula>
    </cfRule>
    <cfRule type="expression" dxfId="489" priority="17">
      <formula>$I56="Departamento de Planificación"</formula>
    </cfRule>
    <cfRule type="expression" dxfId="488" priority="18">
      <formula>$I56="Subdirector de Contabilidad"</formula>
    </cfRule>
    <cfRule type="expression" dxfId="487" priority="19">
      <formula>$I56="Subdirector Administrativo"</formula>
    </cfRule>
    <cfRule type="expression" dxfId="486" priority="20">
      <formula>$I56="Subdirector Académico"</formula>
    </cfRule>
    <cfRule type="expression" dxfId="485" priority="21">
      <formula>$I56="Subdirector de Investigación, Extensión y Educación Continua"</formula>
    </cfRule>
    <cfRule type="expression" dxfId="484" priority="22">
      <formula>$I56="Director"</formula>
    </cfRule>
  </conditionalFormatting>
  <conditionalFormatting sqref="I82">
    <cfRule type="expression" dxfId="483" priority="4" stopIfTrue="1">
      <formula>$I82="Departamento de Jurídica"</formula>
    </cfRule>
    <cfRule type="expression" dxfId="482" priority="5">
      <formula>$I82="Departamento de Relaciones Públicas"</formula>
    </cfRule>
    <cfRule type="expression" dxfId="481" priority="6">
      <formula>$I82="Departamento de Planificación"</formula>
    </cfRule>
    <cfRule type="expression" dxfId="480" priority="7">
      <formula>$I82="Subdirector de Contabilidad"</formula>
    </cfRule>
    <cfRule type="expression" dxfId="479" priority="8">
      <formula>$I82="Subdirector Administrativo"</formula>
    </cfRule>
    <cfRule type="expression" dxfId="478" priority="9">
      <formula>$I82="Subdirector Académico"</formula>
    </cfRule>
    <cfRule type="expression" dxfId="477" priority="10">
      <formula>$I82="Subdirector de Investigación, Extensión y Educación Continua"</formula>
    </cfRule>
    <cfRule type="expression" dxfId="476" priority="11">
      <formula>$I82="Director"</formula>
    </cfRule>
  </conditionalFormatting>
  <conditionalFormatting sqref="L82:L83">
    <cfRule type="expression" dxfId="475" priority="1">
      <formula>$L82="BAJO"</formula>
    </cfRule>
    <cfRule type="expression" dxfId="474" priority="2">
      <formula>$L82="MEDIO"</formula>
    </cfRule>
    <cfRule type="expression" dxfId="473" priority="3">
      <formula>$L82="ALTO"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scale="60" orientation="landscape" r:id="rId1"/>
  <rowBreaks count="8" manualBreakCount="8">
    <brk id="18" min="2" max="13" man="1"/>
    <brk id="37" min="2" max="13" man="1"/>
    <brk id="50" min="2" max="13" man="1"/>
    <brk id="62" min="2" max="13" man="1"/>
    <brk id="76" min="2" max="13" man="1"/>
    <brk id="84" min="2" max="13" man="1"/>
    <brk id="97" min="2" max="13" man="1"/>
    <brk id="108" min="2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1"/>
  <sheetViews>
    <sheetView view="pageBreakPreview" topLeftCell="A121" zoomScale="90" zoomScaleNormal="112" zoomScaleSheetLayoutView="90" workbookViewId="0">
      <selection activeCell="A112" sqref="A112:N117"/>
    </sheetView>
  </sheetViews>
  <sheetFormatPr baseColWidth="10" defaultRowHeight="14.75" x14ac:dyDescent="0.75"/>
  <cols>
    <col min="1" max="1" width="4" customWidth="1"/>
    <col min="2" max="2" width="13.86328125" style="14" customWidth="1"/>
    <col min="3" max="3" width="14.40625" customWidth="1"/>
    <col min="4" max="4" width="7" customWidth="1"/>
    <col min="5" max="5" width="22.26953125" customWidth="1"/>
    <col min="6" max="6" width="12.54296875" customWidth="1"/>
    <col min="7" max="7" width="15.54296875" style="1" customWidth="1"/>
    <col min="8" max="8" width="11.7265625" style="2" customWidth="1"/>
    <col min="9" max="10" width="15.40625" style="2" customWidth="1"/>
    <col min="11" max="11" width="14" style="2" customWidth="1"/>
    <col min="12" max="12" width="2.26953125" style="2" customWidth="1"/>
    <col min="13" max="13" width="14.54296875" style="2" customWidth="1"/>
    <col min="14" max="14" width="17.7265625" style="2" customWidth="1"/>
  </cols>
  <sheetData>
    <row r="1" spans="1:15" ht="144.7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4.2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14" t="s">
        <v>39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5" s="15" customFormat="1" ht="14.5" x14ac:dyDescent="0.7">
      <c r="A5" s="135" t="s">
        <v>150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</row>
    <row r="6" spans="1:15" s="15" customFormat="1" ht="14.5" x14ac:dyDescent="0.7">
      <c r="A6" s="136" t="s">
        <v>163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6.25" customHeight="1" x14ac:dyDescent="0.7">
      <c r="A7" s="125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183</v>
      </c>
      <c r="N7" s="113" t="s">
        <v>3</v>
      </c>
    </row>
    <row r="8" spans="1:15" s="15" customFormat="1" ht="73.5" customHeight="1" x14ac:dyDescent="0.7">
      <c r="A8" s="125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48" customHeight="1" x14ac:dyDescent="0.7">
      <c r="A9" s="125"/>
      <c r="B9" s="111" t="s">
        <v>164</v>
      </c>
      <c r="C9" s="110" t="s">
        <v>608</v>
      </c>
      <c r="D9" s="145">
        <v>0.16600000000000001</v>
      </c>
      <c r="E9" s="97" t="s">
        <v>609</v>
      </c>
      <c r="F9" s="111" t="s">
        <v>188</v>
      </c>
      <c r="G9" s="146" t="s">
        <v>729</v>
      </c>
      <c r="H9" s="111" t="s">
        <v>696</v>
      </c>
      <c r="I9" s="112" t="s">
        <v>98</v>
      </c>
      <c r="J9" s="133" t="s">
        <v>615</v>
      </c>
      <c r="K9" s="110" t="s">
        <v>616</v>
      </c>
      <c r="L9" s="109" t="s">
        <v>185</v>
      </c>
      <c r="M9" s="127" t="s">
        <v>618</v>
      </c>
      <c r="N9" s="111" t="s">
        <v>619</v>
      </c>
    </row>
    <row r="10" spans="1:15" s="15" customFormat="1" ht="38.25" customHeight="1" x14ac:dyDescent="0.7">
      <c r="A10" s="125"/>
      <c r="B10" s="111"/>
      <c r="C10" s="110"/>
      <c r="D10" s="110"/>
      <c r="E10" s="97" t="s">
        <v>610</v>
      </c>
      <c r="F10" s="111"/>
      <c r="G10" s="146"/>
      <c r="H10" s="111"/>
      <c r="I10" s="112"/>
      <c r="J10" s="133"/>
      <c r="K10" s="110"/>
      <c r="L10" s="109"/>
      <c r="M10" s="127"/>
      <c r="N10" s="111"/>
    </row>
    <row r="11" spans="1:15" s="15" customFormat="1" ht="54.75" customHeight="1" x14ac:dyDescent="0.7">
      <c r="A11" s="125"/>
      <c r="B11" s="111"/>
      <c r="C11" s="110"/>
      <c r="D11" s="110"/>
      <c r="E11" s="97" t="s">
        <v>611</v>
      </c>
      <c r="F11" s="111" t="s">
        <v>614</v>
      </c>
      <c r="G11" s="146"/>
      <c r="H11" s="111"/>
      <c r="I11" s="112"/>
      <c r="J11" s="133"/>
      <c r="K11" s="97" t="s">
        <v>617</v>
      </c>
      <c r="L11" s="109"/>
      <c r="M11" s="127"/>
      <c r="N11" s="111"/>
    </row>
    <row r="12" spans="1:15" s="15" customFormat="1" ht="65.25" customHeight="1" x14ac:dyDescent="0.7">
      <c r="A12" s="125"/>
      <c r="B12" s="111"/>
      <c r="C12" s="110"/>
      <c r="D12" s="110"/>
      <c r="E12" s="97" t="s">
        <v>612</v>
      </c>
      <c r="F12" s="111"/>
      <c r="G12" s="146"/>
      <c r="H12" s="111"/>
      <c r="I12" s="112"/>
      <c r="J12" s="133"/>
      <c r="K12" s="97" t="s">
        <v>74</v>
      </c>
      <c r="L12" s="109"/>
      <c r="M12" s="127"/>
      <c r="N12" s="111"/>
    </row>
    <row r="13" spans="1:15" s="15" customFormat="1" ht="56.25" customHeight="1" x14ac:dyDescent="0.7">
      <c r="A13" s="125"/>
      <c r="B13" s="111"/>
      <c r="C13" s="110"/>
      <c r="D13" s="110"/>
      <c r="E13" s="97" t="s">
        <v>613</v>
      </c>
      <c r="F13" s="98" t="s">
        <v>133</v>
      </c>
      <c r="G13" s="146"/>
      <c r="H13" s="111"/>
      <c r="I13" s="112"/>
      <c r="J13" s="133"/>
      <c r="K13" s="97" t="s">
        <v>620</v>
      </c>
      <c r="L13" s="109"/>
      <c r="M13" s="127"/>
      <c r="N13" s="111"/>
    </row>
    <row r="14" spans="1:15" s="15" customFormat="1" ht="37.5" customHeight="1" x14ac:dyDescent="0.7">
      <c r="A14" s="125"/>
      <c r="B14" s="111"/>
      <c r="C14" s="110"/>
      <c r="D14" s="110"/>
      <c r="E14" s="97" t="s">
        <v>128</v>
      </c>
      <c r="F14" s="98" t="s">
        <v>132</v>
      </c>
      <c r="G14" s="146"/>
      <c r="H14" s="111"/>
      <c r="I14" s="112"/>
      <c r="J14" s="133"/>
      <c r="K14" s="97" t="s">
        <v>192</v>
      </c>
      <c r="L14" s="109"/>
      <c r="M14" s="127"/>
      <c r="N14" s="111"/>
    </row>
    <row r="15" spans="1:15" s="15" customFormat="1" ht="51.75" customHeight="1" x14ac:dyDescent="0.7">
      <c r="A15" s="125"/>
      <c r="B15" s="111" t="s">
        <v>164</v>
      </c>
      <c r="C15" s="110" t="s">
        <v>732</v>
      </c>
      <c r="D15" s="127">
        <v>1</v>
      </c>
      <c r="E15" s="97" t="s">
        <v>124</v>
      </c>
      <c r="F15" s="111" t="s">
        <v>188</v>
      </c>
      <c r="G15" s="116">
        <v>150000</v>
      </c>
      <c r="H15" s="111" t="s">
        <v>621</v>
      </c>
      <c r="I15" s="112" t="s">
        <v>82</v>
      </c>
      <c r="J15" s="133" t="s">
        <v>98</v>
      </c>
      <c r="K15" s="110" t="s">
        <v>189</v>
      </c>
      <c r="L15" s="109" t="s">
        <v>185</v>
      </c>
      <c r="M15" s="127" t="s">
        <v>135</v>
      </c>
      <c r="N15" s="111" t="s">
        <v>622</v>
      </c>
    </row>
    <row r="16" spans="1:15" s="15" customFormat="1" ht="48" customHeight="1" x14ac:dyDescent="0.7">
      <c r="A16" s="125"/>
      <c r="B16" s="111"/>
      <c r="C16" s="110"/>
      <c r="D16" s="110"/>
      <c r="E16" s="97" t="s">
        <v>125</v>
      </c>
      <c r="F16" s="111"/>
      <c r="G16" s="116"/>
      <c r="H16" s="111"/>
      <c r="I16" s="112"/>
      <c r="J16" s="133"/>
      <c r="K16" s="110"/>
      <c r="L16" s="109"/>
      <c r="M16" s="127"/>
      <c r="N16" s="111"/>
    </row>
    <row r="17" spans="1:14" s="15" customFormat="1" ht="49.5" customHeight="1" x14ac:dyDescent="0.7">
      <c r="A17" s="125"/>
      <c r="B17" s="111"/>
      <c r="C17" s="110"/>
      <c r="D17" s="110"/>
      <c r="E17" s="97" t="s">
        <v>123</v>
      </c>
      <c r="F17" s="111" t="s">
        <v>21</v>
      </c>
      <c r="G17" s="116"/>
      <c r="H17" s="111"/>
      <c r="I17" s="112" t="s">
        <v>98</v>
      </c>
      <c r="J17" s="133" t="s">
        <v>187</v>
      </c>
      <c r="K17" s="97" t="s">
        <v>190</v>
      </c>
      <c r="L17" s="109"/>
      <c r="M17" s="127"/>
      <c r="N17" s="111"/>
    </row>
    <row r="18" spans="1:14" s="15" customFormat="1" ht="53.25" customHeight="1" x14ac:dyDescent="0.7">
      <c r="A18" s="125"/>
      <c r="B18" s="111"/>
      <c r="C18" s="110"/>
      <c r="D18" s="110"/>
      <c r="E18" s="97" t="s">
        <v>126</v>
      </c>
      <c r="F18" s="111"/>
      <c r="G18" s="116"/>
      <c r="H18" s="111"/>
      <c r="I18" s="112"/>
      <c r="J18" s="133"/>
      <c r="K18" s="97" t="s">
        <v>191</v>
      </c>
      <c r="L18" s="109"/>
      <c r="M18" s="127"/>
      <c r="N18" s="111"/>
    </row>
    <row r="19" spans="1:14" s="15" customFormat="1" ht="56.25" customHeight="1" x14ac:dyDescent="0.7">
      <c r="A19" s="125"/>
      <c r="B19" s="111"/>
      <c r="C19" s="110"/>
      <c r="D19" s="110"/>
      <c r="E19" s="97" t="s">
        <v>127</v>
      </c>
      <c r="F19" s="98" t="s">
        <v>188</v>
      </c>
      <c r="G19" s="116"/>
      <c r="H19" s="111"/>
      <c r="I19" s="99" t="s">
        <v>82</v>
      </c>
      <c r="J19" s="105" t="s">
        <v>98</v>
      </c>
      <c r="K19" s="97" t="s">
        <v>189</v>
      </c>
      <c r="L19" s="109"/>
      <c r="M19" s="127"/>
      <c r="N19" s="111"/>
    </row>
    <row r="20" spans="1:14" s="15" customFormat="1" ht="48.75" customHeight="1" x14ac:dyDescent="0.7">
      <c r="A20" s="125"/>
      <c r="B20" s="111"/>
      <c r="C20" s="110"/>
      <c r="D20" s="110"/>
      <c r="E20" s="97" t="s">
        <v>128</v>
      </c>
      <c r="F20" s="98" t="s">
        <v>132</v>
      </c>
      <c r="G20" s="116"/>
      <c r="H20" s="111"/>
      <c r="I20" s="112" t="s">
        <v>98</v>
      </c>
      <c r="J20" s="133" t="s">
        <v>187</v>
      </c>
      <c r="K20" s="97" t="s">
        <v>192</v>
      </c>
      <c r="L20" s="109"/>
      <c r="M20" s="127"/>
      <c r="N20" s="111"/>
    </row>
    <row r="21" spans="1:14" s="15" customFormat="1" ht="33" customHeight="1" x14ac:dyDescent="0.7">
      <c r="A21" s="125"/>
      <c r="B21" s="111"/>
      <c r="C21" s="110"/>
      <c r="D21" s="110"/>
      <c r="E21" s="90" t="s">
        <v>129</v>
      </c>
      <c r="F21" s="98" t="s">
        <v>132</v>
      </c>
      <c r="G21" s="116"/>
      <c r="H21" s="111"/>
      <c r="I21" s="112"/>
      <c r="J21" s="133"/>
      <c r="K21" s="97" t="s">
        <v>193</v>
      </c>
      <c r="L21" s="109"/>
      <c r="M21" s="127"/>
      <c r="N21" s="111"/>
    </row>
    <row r="22" spans="1:14" s="15" customFormat="1" ht="49.5" customHeight="1" x14ac:dyDescent="0.7">
      <c r="A22" s="125"/>
      <c r="B22" s="111"/>
      <c r="C22" s="110"/>
      <c r="D22" s="110"/>
      <c r="E22" s="90" t="s">
        <v>130</v>
      </c>
      <c r="F22" s="98" t="s">
        <v>133</v>
      </c>
      <c r="G22" s="116"/>
      <c r="H22" s="111"/>
      <c r="I22" s="112"/>
      <c r="J22" s="133"/>
      <c r="K22" s="97" t="s">
        <v>194</v>
      </c>
      <c r="L22" s="109"/>
      <c r="M22" s="127"/>
      <c r="N22" s="111"/>
    </row>
    <row r="23" spans="1:14" s="15" customFormat="1" ht="45" customHeight="1" x14ac:dyDescent="0.7">
      <c r="A23" s="125"/>
      <c r="B23" s="111"/>
      <c r="C23" s="110"/>
      <c r="D23" s="110"/>
      <c r="E23" s="90" t="s">
        <v>131</v>
      </c>
      <c r="F23" s="98" t="s">
        <v>133</v>
      </c>
      <c r="G23" s="116"/>
      <c r="H23" s="111"/>
      <c r="I23" s="112"/>
      <c r="J23" s="133"/>
      <c r="K23" s="97" t="s">
        <v>195</v>
      </c>
      <c r="L23" s="109"/>
      <c r="M23" s="127"/>
      <c r="N23" s="111"/>
    </row>
    <row r="24" spans="1:14" s="15" customFormat="1" ht="44.25" customHeight="1" x14ac:dyDescent="0.7">
      <c r="A24" s="125"/>
      <c r="B24" s="111"/>
      <c r="C24" s="110"/>
      <c r="D24" s="110"/>
      <c r="E24" s="90" t="s">
        <v>623</v>
      </c>
      <c r="F24" s="98" t="s">
        <v>134</v>
      </c>
      <c r="G24" s="116"/>
      <c r="H24" s="111"/>
      <c r="I24" s="99" t="s">
        <v>103</v>
      </c>
      <c r="J24" s="105" t="s">
        <v>82</v>
      </c>
      <c r="K24" s="97" t="s">
        <v>196</v>
      </c>
      <c r="L24" s="109"/>
      <c r="M24" s="127"/>
      <c r="N24" s="111"/>
    </row>
    <row r="25" spans="1:14" s="15" customFormat="1" ht="51.75" customHeight="1" x14ac:dyDescent="0.7">
      <c r="A25" s="125"/>
      <c r="B25" s="111" t="s">
        <v>164</v>
      </c>
      <c r="C25" s="110" t="s">
        <v>731</v>
      </c>
      <c r="D25" s="127">
        <v>1</v>
      </c>
      <c r="E25" s="97" t="s">
        <v>136</v>
      </c>
      <c r="F25" s="111" t="s">
        <v>188</v>
      </c>
      <c r="G25" s="116">
        <v>150000</v>
      </c>
      <c r="H25" s="111" t="s">
        <v>597</v>
      </c>
      <c r="I25" s="112" t="s">
        <v>82</v>
      </c>
      <c r="J25" s="133" t="s">
        <v>98</v>
      </c>
      <c r="K25" s="110" t="s">
        <v>189</v>
      </c>
      <c r="L25" s="109" t="s">
        <v>184</v>
      </c>
      <c r="M25" s="127" t="s">
        <v>135</v>
      </c>
      <c r="N25" s="111" t="s">
        <v>625</v>
      </c>
    </row>
    <row r="26" spans="1:14" s="15" customFormat="1" ht="48" customHeight="1" x14ac:dyDescent="0.7">
      <c r="A26" s="125"/>
      <c r="B26" s="111"/>
      <c r="C26" s="110"/>
      <c r="D26" s="110"/>
      <c r="E26" s="97" t="s">
        <v>125</v>
      </c>
      <c r="F26" s="111"/>
      <c r="G26" s="116"/>
      <c r="H26" s="111"/>
      <c r="I26" s="112"/>
      <c r="J26" s="133"/>
      <c r="K26" s="110"/>
      <c r="L26" s="109"/>
      <c r="M26" s="127"/>
      <c r="N26" s="111"/>
    </row>
    <row r="27" spans="1:14" s="15" customFormat="1" ht="49.5" customHeight="1" x14ac:dyDescent="0.7">
      <c r="A27" s="125"/>
      <c r="B27" s="111"/>
      <c r="C27" s="110"/>
      <c r="D27" s="110"/>
      <c r="E27" s="89" t="s">
        <v>123</v>
      </c>
      <c r="F27" s="111" t="s">
        <v>21</v>
      </c>
      <c r="G27" s="116"/>
      <c r="H27" s="111"/>
      <c r="I27" s="112" t="s">
        <v>98</v>
      </c>
      <c r="J27" s="133" t="s">
        <v>187</v>
      </c>
      <c r="K27" s="97" t="s">
        <v>190</v>
      </c>
      <c r="L27" s="109"/>
      <c r="M27" s="127"/>
      <c r="N27" s="111"/>
    </row>
    <row r="28" spans="1:14" s="15" customFormat="1" ht="53.25" customHeight="1" x14ac:dyDescent="0.7">
      <c r="A28" s="125"/>
      <c r="B28" s="111"/>
      <c r="C28" s="110"/>
      <c r="D28" s="110"/>
      <c r="E28" s="97" t="s">
        <v>126</v>
      </c>
      <c r="F28" s="111"/>
      <c r="G28" s="116"/>
      <c r="H28" s="111"/>
      <c r="I28" s="112"/>
      <c r="J28" s="133"/>
      <c r="K28" s="97" t="s">
        <v>191</v>
      </c>
      <c r="L28" s="109"/>
      <c r="M28" s="127"/>
      <c r="N28" s="111"/>
    </row>
    <row r="29" spans="1:14" s="15" customFormat="1" ht="56.25" customHeight="1" x14ac:dyDescent="0.7">
      <c r="A29" s="125"/>
      <c r="B29" s="111"/>
      <c r="C29" s="110"/>
      <c r="D29" s="110"/>
      <c r="E29" s="97" t="s">
        <v>127</v>
      </c>
      <c r="F29" s="98" t="s">
        <v>188</v>
      </c>
      <c r="G29" s="116"/>
      <c r="H29" s="111"/>
      <c r="I29" s="99" t="s">
        <v>82</v>
      </c>
      <c r="J29" s="105" t="s">
        <v>98</v>
      </c>
      <c r="K29" s="97" t="s">
        <v>189</v>
      </c>
      <c r="L29" s="109"/>
      <c r="M29" s="127"/>
      <c r="N29" s="111"/>
    </row>
    <row r="30" spans="1:14" s="15" customFormat="1" ht="48.75" customHeight="1" x14ac:dyDescent="0.7">
      <c r="A30" s="125"/>
      <c r="B30" s="111"/>
      <c r="C30" s="110"/>
      <c r="D30" s="110"/>
      <c r="E30" s="97" t="s">
        <v>128</v>
      </c>
      <c r="F30" s="98" t="s">
        <v>132</v>
      </c>
      <c r="G30" s="116"/>
      <c r="H30" s="111"/>
      <c r="I30" s="112" t="s">
        <v>98</v>
      </c>
      <c r="J30" s="133" t="s">
        <v>187</v>
      </c>
      <c r="K30" s="97" t="s">
        <v>192</v>
      </c>
      <c r="L30" s="109"/>
      <c r="M30" s="127"/>
      <c r="N30" s="111"/>
    </row>
    <row r="31" spans="1:14" s="15" customFormat="1" ht="33" customHeight="1" x14ac:dyDescent="0.7">
      <c r="A31" s="125"/>
      <c r="B31" s="111"/>
      <c r="C31" s="110"/>
      <c r="D31" s="110"/>
      <c r="E31" s="90" t="s">
        <v>129</v>
      </c>
      <c r="F31" s="98" t="s">
        <v>132</v>
      </c>
      <c r="G31" s="116"/>
      <c r="H31" s="111"/>
      <c r="I31" s="112"/>
      <c r="J31" s="133"/>
      <c r="K31" s="97" t="s">
        <v>193</v>
      </c>
      <c r="L31" s="109"/>
      <c r="M31" s="127"/>
      <c r="N31" s="111"/>
    </row>
    <row r="32" spans="1:14" s="15" customFormat="1" ht="45.75" customHeight="1" x14ac:dyDescent="0.7">
      <c r="A32" s="125"/>
      <c r="B32" s="111"/>
      <c r="C32" s="110"/>
      <c r="D32" s="110"/>
      <c r="E32" s="90" t="s">
        <v>130</v>
      </c>
      <c r="F32" s="98" t="s">
        <v>133</v>
      </c>
      <c r="G32" s="116"/>
      <c r="H32" s="111"/>
      <c r="I32" s="112"/>
      <c r="J32" s="133"/>
      <c r="K32" s="97" t="s">
        <v>194</v>
      </c>
      <c r="L32" s="109"/>
      <c r="M32" s="127"/>
      <c r="N32" s="111"/>
    </row>
    <row r="33" spans="1:14" s="15" customFormat="1" ht="45" customHeight="1" x14ac:dyDescent="0.7">
      <c r="A33" s="125"/>
      <c r="B33" s="111"/>
      <c r="C33" s="110"/>
      <c r="D33" s="110"/>
      <c r="E33" s="90" t="s">
        <v>131</v>
      </c>
      <c r="F33" s="98" t="s">
        <v>133</v>
      </c>
      <c r="G33" s="116"/>
      <c r="H33" s="111"/>
      <c r="I33" s="112"/>
      <c r="J33" s="133"/>
      <c r="K33" s="97" t="s">
        <v>195</v>
      </c>
      <c r="L33" s="109"/>
      <c r="M33" s="127"/>
      <c r="N33" s="111"/>
    </row>
    <row r="34" spans="1:14" s="15" customFormat="1" ht="44.25" customHeight="1" x14ac:dyDescent="0.7">
      <c r="A34" s="125"/>
      <c r="B34" s="111"/>
      <c r="C34" s="110"/>
      <c r="D34" s="110"/>
      <c r="E34" s="90" t="s">
        <v>624</v>
      </c>
      <c r="F34" s="98" t="s">
        <v>134</v>
      </c>
      <c r="G34" s="116"/>
      <c r="H34" s="111"/>
      <c r="I34" s="99" t="s">
        <v>103</v>
      </c>
      <c r="J34" s="105" t="s">
        <v>82</v>
      </c>
      <c r="K34" s="97" t="s">
        <v>196</v>
      </c>
      <c r="L34" s="109"/>
      <c r="M34" s="127"/>
      <c r="N34" s="111"/>
    </row>
    <row r="35" spans="1:14" s="15" customFormat="1" ht="51.75" customHeight="1" x14ac:dyDescent="0.7">
      <c r="A35" s="125"/>
      <c r="B35" s="111" t="s">
        <v>164</v>
      </c>
      <c r="C35" s="110" t="s">
        <v>730</v>
      </c>
      <c r="D35" s="127">
        <v>1</v>
      </c>
      <c r="E35" s="97" t="s">
        <v>136</v>
      </c>
      <c r="F35" s="111" t="s">
        <v>188</v>
      </c>
      <c r="G35" s="116">
        <v>150000</v>
      </c>
      <c r="H35" s="111" t="s">
        <v>597</v>
      </c>
      <c r="I35" s="112" t="s">
        <v>82</v>
      </c>
      <c r="J35" s="133" t="s">
        <v>98</v>
      </c>
      <c r="K35" s="110" t="s">
        <v>189</v>
      </c>
      <c r="L35" s="109" t="s">
        <v>184</v>
      </c>
      <c r="M35" s="127" t="s">
        <v>135</v>
      </c>
      <c r="N35" s="111" t="s">
        <v>625</v>
      </c>
    </row>
    <row r="36" spans="1:14" s="15" customFormat="1" ht="48" customHeight="1" x14ac:dyDescent="0.7">
      <c r="A36" s="125"/>
      <c r="B36" s="111"/>
      <c r="C36" s="110"/>
      <c r="D36" s="110"/>
      <c r="E36" s="97" t="s">
        <v>125</v>
      </c>
      <c r="F36" s="111"/>
      <c r="G36" s="116"/>
      <c r="H36" s="111"/>
      <c r="I36" s="112"/>
      <c r="J36" s="133"/>
      <c r="K36" s="110"/>
      <c r="L36" s="109"/>
      <c r="M36" s="127"/>
      <c r="N36" s="111"/>
    </row>
    <row r="37" spans="1:14" s="15" customFormat="1" ht="49.5" customHeight="1" x14ac:dyDescent="0.7">
      <c r="A37" s="125"/>
      <c r="B37" s="111"/>
      <c r="C37" s="110"/>
      <c r="D37" s="110"/>
      <c r="E37" s="89" t="s">
        <v>123</v>
      </c>
      <c r="F37" s="111" t="s">
        <v>21</v>
      </c>
      <c r="G37" s="116"/>
      <c r="H37" s="111"/>
      <c r="I37" s="112" t="s">
        <v>98</v>
      </c>
      <c r="J37" s="133" t="s">
        <v>187</v>
      </c>
      <c r="K37" s="97" t="s">
        <v>190</v>
      </c>
      <c r="L37" s="109"/>
      <c r="M37" s="127"/>
      <c r="N37" s="111"/>
    </row>
    <row r="38" spans="1:14" s="15" customFormat="1" ht="53.25" customHeight="1" x14ac:dyDescent="0.7">
      <c r="A38" s="125"/>
      <c r="B38" s="111"/>
      <c r="C38" s="110"/>
      <c r="D38" s="110"/>
      <c r="E38" s="97" t="s">
        <v>126</v>
      </c>
      <c r="F38" s="111"/>
      <c r="G38" s="116"/>
      <c r="H38" s="111"/>
      <c r="I38" s="112"/>
      <c r="J38" s="133"/>
      <c r="K38" s="97" t="s">
        <v>191</v>
      </c>
      <c r="L38" s="109"/>
      <c r="M38" s="127"/>
      <c r="N38" s="111"/>
    </row>
    <row r="39" spans="1:14" s="15" customFormat="1" ht="56.25" customHeight="1" x14ac:dyDescent="0.7">
      <c r="A39" s="125"/>
      <c r="B39" s="111"/>
      <c r="C39" s="110"/>
      <c r="D39" s="110"/>
      <c r="E39" s="97" t="s">
        <v>127</v>
      </c>
      <c r="F39" s="98" t="s">
        <v>188</v>
      </c>
      <c r="G39" s="116"/>
      <c r="H39" s="111"/>
      <c r="I39" s="99" t="s">
        <v>82</v>
      </c>
      <c r="J39" s="105" t="s">
        <v>98</v>
      </c>
      <c r="K39" s="97" t="s">
        <v>189</v>
      </c>
      <c r="L39" s="109"/>
      <c r="M39" s="127"/>
      <c r="N39" s="111"/>
    </row>
    <row r="40" spans="1:14" s="15" customFormat="1" ht="48.75" customHeight="1" x14ac:dyDescent="0.7">
      <c r="A40" s="125"/>
      <c r="B40" s="111"/>
      <c r="C40" s="110"/>
      <c r="D40" s="110"/>
      <c r="E40" s="97" t="s">
        <v>128</v>
      </c>
      <c r="F40" s="98" t="s">
        <v>132</v>
      </c>
      <c r="G40" s="116"/>
      <c r="H40" s="111"/>
      <c r="I40" s="112" t="s">
        <v>98</v>
      </c>
      <c r="J40" s="133" t="s">
        <v>187</v>
      </c>
      <c r="K40" s="97" t="s">
        <v>192</v>
      </c>
      <c r="L40" s="109"/>
      <c r="M40" s="127"/>
      <c r="N40" s="111"/>
    </row>
    <row r="41" spans="1:14" s="15" customFormat="1" ht="33" customHeight="1" x14ac:dyDescent="0.7">
      <c r="A41" s="125"/>
      <c r="B41" s="111"/>
      <c r="C41" s="110"/>
      <c r="D41" s="110"/>
      <c r="E41" s="90" t="s">
        <v>129</v>
      </c>
      <c r="F41" s="98" t="s">
        <v>132</v>
      </c>
      <c r="G41" s="116"/>
      <c r="H41" s="111"/>
      <c r="I41" s="112"/>
      <c r="J41" s="133"/>
      <c r="K41" s="97" t="s">
        <v>193</v>
      </c>
      <c r="L41" s="109"/>
      <c r="M41" s="127"/>
      <c r="N41" s="111"/>
    </row>
    <row r="42" spans="1:14" s="15" customFormat="1" ht="45.75" customHeight="1" x14ac:dyDescent="0.7">
      <c r="A42" s="125"/>
      <c r="B42" s="111"/>
      <c r="C42" s="110"/>
      <c r="D42" s="110"/>
      <c r="E42" s="90" t="s">
        <v>130</v>
      </c>
      <c r="F42" s="98" t="s">
        <v>133</v>
      </c>
      <c r="G42" s="116"/>
      <c r="H42" s="111"/>
      <c r="I42" s="112"/>
      <c r="J42" s="133"/>
      <c r="K42" s="97" t="s">
        <v>194</v>
      </c>
      <c r="L42" s="109"/>
      <c r="M42" s="127"/>
      <c r="N42" s="111"/>
    </row>
    <row r="43" spans="1:14" s="15" customFormat="1" ht="45" customHeight="1" x14ac:dyDescent="0.7">
      <c r="A43" s="125"/>
      <c r="B43" s="111"/>
      <c r="C43" s="110"/>
      <c r="D43" s="110"/>
      <c r="E43" s="90" t="s">
        <v>131</v>
      </c>
      <c r="F43" s="98" t="s">
        <v>133</v>
      </c>
      <c r="G43" s="116"/>
      <c r="H43" s="111"/>
      <c r="I43" s="112"/>
      <c r="J43" s="133"/>
      <c r="K43" s="97" t="s">
        <v>195</v>
      </c>
      <c r="L43" s="109"/>
      <c r="M43" s="127"/>
      <c r="N43" s="111"/>
    </row>
    <row r="44" spans="1:14" s="15" customFormat="1" ht="44.25" customHeight="1" x14ac:dyDescent="0.7">
      <c r="A44" s="125"/>
      <c r="B44" s="111"/>
      <c r="C44" s="110"/>
      <c r="D44" s="110"/>
      <c r="E44" s="90" t="s">
        <v>624</v>
      </c>
      <c r="F44" s="98" t="s">
        <v>134</v>
      </c>
      <c r="G44" s="116"/>
      <c r="H44" s="111"/>
      <c r="I44" s="99" t="s">
        <v>103</v>
      </c>
      <c r="J44" s="105" t="s">
        <v>82</v>
      </c>
      <c r="K44" s="97" t="s">
        <v>196</v>
      </c>
      <c r="L44" s="109"/>
      <c r="M44" s="127"/>
      <c r="N44" s="111"/>
    </row>
    <row r="45" spans="1:14" s="33" customFormat="1" ht="14.25" customHeight="1" x14ac:dyDescent="0.7">
      <c r="A45" s="118" t="s">
        <v>50</v>
      </c>
      <c r="B45" s="134"/>
      <c r="C45" s="134"/>
      <c r="D45" s="134"/>
      <c r="E45" s="134"/>
      <c r="F45" s="134"/>
      <c r="G45" s="56">
        <f>G15+G25+G35</f>
        <v>450000</v>
      </c>
      <c r="H45" s="29"/>
      <c r="I45" s="11"/>
      <c r="J45" s="11"/>
      <c r="K45" s="17"/>
      <c r="L45" s="17"/>
      <c r="M45" s="17"/>
      <c r="N45" s="10"/>
    </row>
    <row r="46" spans="1:14" s="33" customFormat="1" ht="14.25" customHeight="1" x14ac:dyDescent="0.7">
      <c r="A46" s="36"/>
      <c r="B46" s="36"/>
      <c r="C46" s="36"/>
      <c r="D46" s="36"/>
      <c r="E46" s="36"/>
      <c r="F46" s="36"/>
      <c r="G46" s="28"/>
      <c r="H46" s="29"/>
      <c r="I46" s="11"/>
      <c r="J46" s="11"/>
      <c r="K46" s="17"/>
      <c r="L46" s="17"/>
      <c r="M46" s="17"/>
      <c r="N46" s="10"/>
    </row>
    <row r="47" spans="1:14" s="15" customFormat="1" ht="14.5" x14ac:dyDescent="0.7">
      <c r="A47" s="114" t="s">
        <v>39</v>
      </c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</row>
    <row r="48" spans="1:14" s="15" customFormat="1" ht="14.5" x14ac:dyDescent="0.7">
      <c r="A48" s="135" t="s">
        <v>215</v>
      </c>
      <c r="B48" s="135"/>
      <c r="C48" s="135"/>
      <c r="D48" s="135"/>
      <c r="E48" s="135"/>
      <c r="F48" s="135"/>
      <c r="G48" s="135"/>
      <c r="H48" s="135"/>
      <c r="I48" s="135"/>
      <c r="J48" s="135"/>
      <c r="K48" s="135"/>
      <c r="L48" s="135"/>
      <c r="M48" s="135"/>
      <c r="N48" s="135"/>
    </row>
    <row r="49" spans="1:14" s="15" customFormat="1" ht="14.5" x14ac:dyDescent="0.7">
      <c r="A49" s="136" t="s">
        <v>197</v>
      </c>
      <c r="B49" s="137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8"/>
    </row>
    <row r="50" spans="1:14" s="15" customFormat="1" ht="26.25" customHeight="1" x14ac:dyDescent="0.7">
      <c r="A50" s="125" t="s">
        <v>4</v>
      </c>
      <c r="B50" s="113" t="s">
        <v>40</v>
      </c>
      <c r="C50" s="113" t="s">
        <v>0</v>
      </c>
      <c r="D50" s="113"/>
      <c r="E50" s="113"/>
      <c r="F50" s="113"/>
      <c r="G50" s="113"/>
      <c r="H50" s="113"/>
      <c r="I50" s="113"/>
      <c r="J50" s="113"/>
      <c r="K50" s="113" t="s">
        <v>1</v>
      </c>
      <c r="L50" s="139" t="s">
        <v>182</v>
      </c>
      <c r="M50" s="113" t="s">
        <v>183</v>
      </c>
      <c r="N50" s="113" t="s">
        <v>3</v>
      </c>
    </row>
    <row r="51" spans="1:14" s="15" customFormat="1" ht="73.5" customHeight="1" x14ac:dyDescent="0.7">
      <c r="A51" s="125"/>
      <c r="B51" s="113"/>
      <c r="C51" s="100" t="s">
        <v>36</v>
      </c>
      <c r="D51" s="100" t="s">
        <v>590</v>
      </c>
      <c r="E51" s="100" t="s">
        <v>37</v>
      </c>
      <c r="F51" s="100" t="s">
        <v>5</v>
      </c>
      <c r="G51" s="35" t="s">
        <v>6</v>
      </c>
      <c r="H51" s="100" t="s">
        <v>7</v>
      </c>
      <c r="I51" s="100" t="s">
        <v>8</v>
      </c>
      <c r="J51" s="100" t="s">
        <v>172</v>
      </c>
      <c r="K51" s="113"/>
      <c r="L51" s="139"/>
      <c r="M51" s="113"/>
      <c r="N51" s="113"/>
    </row>
    <row r="52" spans="1:14" s="15" customFormat="1" ht="48" customHeight="1" x14ac:dyDescent="0.7">
      <c r="A52" s="125">
        <v>2.1</v>
      </c>
      <c r="B52" s="111" t="s">
        <v>164</v>
      </c>
      <c r="C52" s="110" t="s">
        <v>733</v>
      </c>
      <c r="D52" s="103">
        <v>1</v>
      </c>
      <c r="E52" s="97" t="s">
        <v>198</v>
      </c>
      <c r="F52" s="98" t="s">
        <v>21</v>
      </c>
      <c r="G52" s="116">
        <v>75000</v>
      </c>
      <c r="H52" s="111" t="s">
        <v>597</v>
      </c>
      <c r="I52" s="112" t="s">
        <v>98</v>
      </c>
      <c r="J52" s="133" t="s">
        <v>201</v>
      </c>
      <c r="K52" s="8" t="s">
        <v>202</v>
      </c>
      <c r="L52" s="109" t="s">
        <v>185</v>
      </c>
      <c r="M52" s="127" t="s">
        <v>208</v>
      </c>
      <c r="N52" s="111" t="s">
        <v>12</v>
      </c>
    </row>
    <row r="53" spans="1:14" s="15" customFormat="1" ht="54" customHeight="1" x14ac:dyDescent="0.7">
      <c r="A53" s="125"/>
      <c r="B53" s="111"/>
      <c r="C53" s="110"/>
      <c r="D53" s="103">
        <v>1</v>
      </c>
      <c r="E53" s="97" t="s">
        <v>199</v>
      </c>
      <c r="F53" s="98" t="s">
        <v>21</v>
      </c>
      <c r="G53" s="116"/>
      <c r="H53" s="111"/>
      <c r="I53" s="112"/>
      <c r="J53" s="133"/>
      <c r="K53" s="8" t="s">
        <v>203</v>
      </c>
      <c r="L53" s="109"/>
      <c r="M53" s="127"/>
      <c r="N53" s="111"/>
    </row>
    <row r="54" spans="1:14" s="15" customFormat="1" ht="81.75" customHeight="1" x14ac:dyDescent="0.7">
      <c r="A54" s="125"/>
      <c r="B54" s="111"/>
      <c r="C54" s="110"/>
      <c r="D54" s="103">
        <v>1</v>
      </c>
      <c r="E54" s="97" t="s">
        <v>365</v>
      </c>
      <c r="F54" s="98" t="s">
        <v>21</v>
      </c>
      <c r="G54" s="116"/>
      <c r="H54" s="111"/>
      <c r="I54" s="112"/>
      <c r="J54" s="133"/>
      <c r="K54" s="97" t="s">
        <v>204</v>
      </c>
      <c r="L54" s="109"/>
      <c r="M54" s="127"/>
      <c r="N54" s="111"/>
    </row>
    <row r="55" spans="1:14" s="15" customFormat="1" ht="61.5" customHeight="1" x14ac:dyDescent="0.7">
      <c r="A55" s="125"/>
      <c r="B55" s="111"/>
      <c r="C55" s="110"/>
      <c r="D55" s="97">
        <v>1</v>
      </c>
      <c r="E55" s="97" t="s">
        <v>200</v>
      </c>
      <c r="F55" s="98" t="s">
        <v>21</v>
      </c>
      <c r="G55" s="116"/>
      <c r="H55" s="111"/>
      <c r="I55" s="112"/>
      <c r="J55" s="133"/>
      <c r="K55" s="97" t="s">
        <v>205</v>
      </c>
      <c r="L55" s="109"/>
      <c r="M55" s="127"/>
      <c r="N55" s="111"/>
    </row>
    <row r="56" spans="1:14" s="15" customFormat="1" ht="77.25" customHeight="1" x14ac:dyDescent="0.7">
      <c r="A56" s="125"/>
      <c r="B56" s="111"/>
      <c r="C56" s="110"/>
      <c r="D56" s="97">
        <v>1</v>
      </c>
      <c r="E56" s="97" t="s">
        <v>366</v>
      </c>
      <c r="F56" s="98" t="s">
        <v>21</v>
      </c>
      <c r="G56" s="116"/>
      <c r="H56" s="111"/>
      <c r="I56" s="112"/>
      <c r="J56" s="133"/>
      <c r="K56" s="97" t="s">
        <v>205</v>
      </c>
      <c r="L56" s="109"/>
      <c r="M56" s="127"/>
      <c r="N56" s="111"/>
    </row>
    <row r="57" spans="1:14" s="15" customFormat="1" ht="66.75" customHeight="1" x14ac:dyDescent="0.7">
      <c r="A57" s="125"/>
      <c r="B57" s="111"/>
      <c r="C57" s="110"/>
      <c r="D57" s="97">
        <v>1</v>
      </c>
      <c r="E57" s="97" t="s">
        <v>363</v>
      </c>
      <c r="F57" s="98" t="s">
        <v>21</v>
      </c>
      <c r="G57" s="116"/>
      <c r="H57" s="111"/>
      <c r="I57" s="112"/>
      <c r="J57" s="133"/>
      <c r="K57" s="97" t="s">
        <v>364</v>
      </c>
      <c r="L57" s="109"/>
      <c r="M57" s="127"/>
      <c r="N57" s="111"/>
    </row>
    <row r="58" spans="1:14" s="15" customFormat="1" ht="91.5" customHeight="1" x14ac:dyDescent="0.7">
      <c r="A58" s="125"/>
      <c r="B58" s="111"/>
      <c r="C58" s="110"/>
      <c r="D58" s="97">
        <v>1</v>
      </c>
      <c r="E58" s="97" t="s">
        <v>626</v>
      </c>
      <c r="F58" s="98" t="s">
        <v>21</v>
      </c>
      <c r="G58" s="116"/>
      <c r="H58" s="111"/>
      <c r="I58" s="112"/>
      <c r="J58" s="133"/>
      <c r="K58" s="97" t="s">
        <v>206</v>
      </c>
      <c r="L58" s="109"/>
      <c r="M58" s="127"/>
      <c r="N58" s="111"/>
    </row>
    <row r="59" spans="1:14" s="15" customFormat="1" ht="51" customHeight="1" x14ac:dyDescent="0.7">
      <c r="A59" s="125"/>
      <c r="B59" s="111"/>
      <c r="C59" s="110"/>
      <c r="D59" s="97">
        <v>1</v>
      </c>
      <c r="E59" s="97" t="s">
        <v>627</v>
      </c>
      <c r="F59" s="98" t="s">
        <v>21</v>
      </c>
      <c r="G59" s="116"/>
      <c r="H59" s="111"/>
      <c r="I59" s="112"/>
      <c r="J59" s="133"/>
      <c r="K59" s="97" t="s">
        <v>207</v>
      </c>
      <c r="L59" s="109"/>
      <c r="M59" s="127"/>
      <c r="N59" s="111"/>
    </row>
    <row r="60" spans="1:14" s="15" customFormat="1" ht="63" customHeight="1" x14ac:dyDescent="0.7">
      <c r="A60" s="125"/>
      <c r="B60" s="111"/>
      <c r="C60" s="110"/>
      <c r="D60" s="97">
        <v>1</v>
      </c>
      <c r="E60" s="97" t="s">
        <v>628</v>
      </c>
      <c r="F60" s="98" t="s">
        <v>21</v>
      </c>
      <c r="G60" s="116"/>
      <c r="H60" s="111"/>
      <c r="I60" s="112"/>
      <c r="J60" s="133"/>
      <c r="K60" s="97" t="s">
        <v>207</v>
      </c>
      <c r="L60" s="109"/>
      <c r="M60" s="127"/>
      <c r="N60" s="111"/>
    </row>
    <row r="61" spans="1:14" s="15" customFormat="1" ht="48" customHeight="1" x14ac:dyDescent="0.7">
      <c r="A61" s="125">
        <v>2.1</v>
      </c>
      <c r="B61" s="111" t="s">
        <v>164</v>
      </c>
      <c r="C61" s="110" t="s">
        <v>224</v>
      </c>
      <c r="D61" s="110" t="s">
        <v>724</v>
      </c>
      <c r="E61" s="97" t="s">
        <v>209</v>
      </c>
      <c r="F61" s="98" t="s">
        <v>21</v>
      </c>
      <c r="G61" s="116">
        <f>6873393-20154.21</f>
        <v>6853238.79</v>
      </c>
      <c r="H61" s="98" t="s">
        <v>597</v>
      </c>
      <c r="I61" s="112" t="s">
        <v>98</v>
      </c>
      <c r="J61" s="133" t="s">
        <v>201</v>
      </c>
      <c r="K61" s="97" t="s">
        <v>214</v>
      </c>
      <c r="L61" s="96" t="s">
        <v>185</v>
      </c>
      <c r="M61" s="127" t="s">
        <v>223</v>
      </c>
      <c r="N61" s="111" t="s">
        <v>12</v>
      </c>
    </row>
    <row r="62" spans="1:14" s="15" customFormat="1" ht="54" customHeight="1" x14ac:dyDescent="0.7">
      <c r="A62" s="125"/>
      <c r="B62" s="111"/>
      <c r="C62" s="110"/>
      <c r="D62" s="110"/>
      <c r="E62" s="97" t="s">
        <v>634</v>
      </c>
      <c r="F62" s="98" t="s">
        <v>210</v>
      </c>
      <c r="G62" s="116"/>
      <c r="H62" s="98" t="s">
        <v>633</v>
      </c>
      <c r="I62" s="112"/>
      <c r="J62" s="133"/>
      <c r="K62" s="97" t="s">
        <v>218</v>
      </c>
      <c r="L62" s="96" t="s">
        <v>185</v>
      </c>
      <c r="M62" s="127"/>
      <c r="N62" s="111"/>
    </row>
    <row r="63" spans="1:14" s="15" customFormat="1" ht="77.25" customHeight="1" x14ac:dyDescent="0.7">
      <c r="A63" s="125"/>
      <c r="B63" s="111"/>
      <c r="C63" s="110"/>
      <c r="D63" s="110"/>
      <c r="E63" s="97" t="s">
        <v>635</v>
      </c>
      <c r="F63" s="98" t="s">
        <v>211</v>
      </c>
      <c r="G63" s="116"/>
      <c r="H63" s="98" t="s">
        <v>212</v>
      </c>
      <c r="I63" s="112"/>
      <c r="J63" s="133"/>
      <c r="K63" s="97" t="s">
        <v>216</v>
      </c>
      <c r="L63" s="96" t="s">
        <v>222</v>
      </c>
      <c r="M63" s="127"/>
      <c r="N63" s="111"/>
    </row>
    <row r="64" spans="1:14" s="15" customFormat="1" ht="76.5" customHeight="1" x14ac:dyDescent="0.7">
      <c r="A64" s="125"/>
      <c r="B64" s="111"/>
      <c r="C64" s="110"/>
      <c r="D64" s="110"/>
      <c r="E64" s="97" t="s">
        <v>636</v>
      </c>
      <c r="F64" s="98" t="s">
        <v>213</v>
      </c>
      <c r="G64" s="116"/>
      <c r="H64" s="98" t="s">
        <v>637</v>
      </c>
      <c r="I64" s="112"/>
      <c r="J64" s="133"/>
      <c r="K64" s="97" t="s">
        <v>219</v>
      </c>
      <c r="L64" s="96" t="s">
        <v>184</v>
      </c>
      <c r="M64" s="127"/>
      <c r="N64" s="111"/>
    </row>
    <row r="65" spans="1:14" s="15" customFormat="1" ht="35.25" customHeight="1" x14ac:dyDescent="0.7">
      <c r="A65" s="125"/>
      <c r="B65" s="111"/>
      <c r="C65" s="110"/>
      <c r="D65" s="110"/>
      <c r="E65" s="97" t="s">
        <v>228</v>
      </c>
      <c r="F65" s="98" t="s">
        <v>21</v>
      </c>
      <c r="G65" s="116"/>
      <c r="H65" s="98" t="s">
        <v>638</v>
      </c>
      <c r="I65" s="112"/>
      <c r="J65" s="133"/>
      <c r="K65" s="97" t="s">
        <v>221</v>
      </c>
      <c r="L65" s="96" t="s">
        <v>184</v>
      </c>
      <c r="M65" s="127"/>
      <c r="N65" s="111"/>
    </row>
    <row r="66" spans="1:14" s="15" customFormat="1" ht="48" customHeight="1" x14ac:dyDescent="0.7">
      <c r="A66" s="125">
        <v>2.1</v>
      </c>
      <c r="B66" s="111" t="s">
        <v>164</v>
      </c>
      <c r="C66" s="110" t="s">
        <v>629</v>
      </c>
      <c r="D66" s="127" t="s">
        <v>723</v>
      </c>
      <c r="E66" s="97" t="s">
        <v>229</v>
      </c>
      <c r="F66" s="98" t="s">
        <v>21</v>
      </c>
      <c r="G66" s="116">
        <v>4646786</v>
      </c>
      <c r="H66" s="98" t="s">
        <v>631</v>
      </c>
      <c r="I66" s="112" t="s">
        <v>98</v>
      </c>
      <c r="J66" s="44"/>
      <c r="K66" s="97" t="s">
        <v>214</v>
      </c>
      <c r="L66" s="96" t="s">
        <v>185</v>
      </c>
      <c r="M66" s="44"/>
      <c r="N66" s="44"/>
    </row>
    <row r="67" spans="1:14" s="15" customFormat="1" ht="48" customHeight="1" x14ac:dyDescent="0.7">
      <c r="A67" s="125"/>
      <c r="B67" s="111"/>
      <c r="C67" s="110"/>
      <c r="D67" s="127"/>
      <c r="E67" s="97" t="s">
        <v>630</v>
      </c>
      <c r="F67" s="98" t="s">
        <v>21</v>
      </c>
      <c r="G67" s="116"/>
      <c r="H67" s="98" t="s">
        <v>632</v>
      </c>
      <c r="I67" s="112"/>
      <c r="J67" s="133" t="s">
        <v>236</v>
      </c>
      <c r="K67" s="97" t="s">
        <v>658</v>
      </c>
      <c r="L67" s="96" t="s">
        <v>185</v>
      </c>
      <c r="M67" s="127" t="s">
        <v>223</v>
      </c>
      <c r="N67" s="111" t="s">
        <v>12</v>
      </c>
    </row>
    <row r="68" spans="1:14" s="15" customFormat="1" ht="48" customHeight="1" x14ac:dyDescent="0.7">
      <c r="A68" s="125"/>
      <c r="B68" s="111"/>
      <c r="C68" s="110"/>
      <c r="D68" s="127"/>
      <c r="E68" s="97" t="s">
        <v>230</v>
      </c>
      <c r="F68" s="98" t="s">
        <v>225</v>
      </c>
      <c r="G68" s="116"/>
      <c r="H68" s="98" t="s">
        <v>633</v>
      </c>
      <c r="I68" s="112"/>
      <c r="J68" s="133"/>
      <c r="K68" s="97" t="s">
        <v>657</v>
      </c>
      <c r="L68" s="96" t="s">
        <v>185</v>
      </c>
      <c r="M68" s="127"/>
      <c r="N68" s="111"/>
    </row>
    <row r="69" spans="1:14" s="15" customFormat="1" ht="48" customHeight="1" x14ac:dyDescent="0.7">
      <c r="A69" s="125"/>
      <c r="B69" s="111"/>
      <c r="C69" s="110"/>
      <c r="D69" s="127"/>
      <c r="E69" s="97" t="s">
        <v>231</v>
      </c>
      <c r="F69" s="98" t="s">
        <v>226</v>
      </c>
      <c r="G69" s="116"/>
      <c r="H69" s="98" t="s">
        <v>633</v>
      </c>
      <c r="I69" s="112"/>
      <c r="J69" s="133"/>
      <c r="K69" s="97" t="s">
        <v>656</v>
      </c>
      <c r="L69" s="96" t="s">
        <v>185</v>
      </c>
      <c r="M69" s="127"/>
      <c r="N69" s="111"/>
    </row>
    <row r="70" spans="1:14" s="15" customFormat="1" ht="48" customHeight="1" x14ac:dyDescent="0.7">
      <c r="A70" s="125"/>
      <c r="B70" s="111"/>
      <c r="C70" s="110"/>
      <c r="D70" s="127"/>
      <c r="E70" s="97" t="s">
        <v>234</v>
      </c>
      <c r="F70" s="98" t="s">
        <v>21</v>
      </c>
      <c r="G70" s="116"/>
      <c r="H70" s="98" t="s">
        <v>633</v>
      </c>
      <c r="I70" s="112"/>
      <c r="J70" s="133"/>
      <c r="K70" s="97" t="s">
        <v>214</v>
      </c>
      <c r="L70" s="96" t="s">
        <v>185</v>
      </c>
      <c r="M70" s="127"/>
      <c r="N70" s="111"/>
    </row>
    <row r="71" spans="1:14" s="15" customFormat="1" ht="51" customHeight="1" x14ac:dyDescent="0.7">
      <c r="A71" s="125"/>
      <c r="B71" s="111"/>
      <c r="C71" s="110"/>
      <c r="D71" s="127"/>
      <c r="E71" s="97" t="s">
        <v>232</v>
      </c>
      <c r="F71" s="98" t="s">
        <v>210</v>
      </c>
      <c r="G71" s="116"/>
      <c r="H71" s="98" t="s">
        <v>633</v>
      </c>
      <c r="I71" s="112"/>
      <c r="J71" s="133"/>
      <c r="K71" s="97" t="s">
        <v>652</v>
      </c>
      <c r="L71" s="96" t="s">
        <v>185</v>
      </c>
      <c r="M71" s="127"/>
      <c r="N71" s="111"/>
    </row>
    <row r="72" spans="1:14" s="15" customFormat="1" ht="56.25" customHeight="1" x14ac:dyDescent="0.7">
      <c r="A72" s="125"/>
      <c r="B72" s="111"/>
      <c r="C72" s="110"/>
      <c r="D72" s="127"/>
      <c r="E72" s="97" t="s">
        <v>233</v>
      </c>
      <c r="F72" s="98" t="s">
        <v>213</v>
      </c>
      <c r="G72" s="116"/>
      <c r="H72" s="98" t="s">
        <v>633</v>
      </c>
      <c r="I72" s="112"/>
      <c r="J72" s="133"/>
      <c r="K72" s="97" t="s">
        <v>219</v>
      </c>
      <c r="L72" s="96" t="s">
        <v>184</v>
      </c>
      <c r="M72" s="127"/>
      <c r="N72" s="111"/>
    </row>
    <row r="73" spans="1:14" s="15" customFormat="1" ht="60" customHeight="1" x14ac:dyDescent="0.7">
      <c r="A73" s="125"/>
      <c r="B73" s="111"/>
      <c r="C73" s="110"/>
      <c r="D73" s="127"/>
      <c r="E73" s="97" t="s">
        <v>639</v>
      </c>
      <c r="F73" s="98" t="s">
        <v>21</v>
      </c>
      <c r="G73" s="116"/>
      <c r="H73" s="98" t="s">
        <v>633</v>
      </c>
      <c r="I73" s="112"/>
      <c r="J73" s="133"/>
      <c r="K73" s="97" t="s">
        <v>655</v>
      </c>
      <c r="L73" s="96" t="s">
        <v>184</v>
      </c>
      <c r="M73" s="127"/>
      <c r="N73" s="111"/>
    </row>
    <row r="74" spans="1:14" s="15" customFormat="1" ht="60" customHeight="1" x14ac:dyDescent="0.7">
      <c r="A74" s="125"/>
      <c r="B74" s="111"/>
      <c r="C74" s="110"/>
      <c r="D74" s="127"/>
      <c r="E74" s="97" t="s">
        <v>640</v>
      </c>
      <c r="F74" s="98" t="s">
        <v>21</v>
      </c>
      <c r="G74" s="116"/>
      <c r="H74" s="98" t="s">
        <v>641</v>
      </c>
      <c r="I74" s="112"/>
      <c r="J74" s="133"/>
      <c r="K74" s="97" t="s">
        <v>653</v>
      </c>
      <c r="L74" s="96" t="s">
        <v>184</v>
      </c>
      <c r="M74" s="127"/>
      <c r="N74" s="111"/>
    </row>
    <row r="75" spans="1:14" s="15" customFormat="1" ht="60" customHeight="1" x14ac:dyDescent="0.7">
      <c r="A75" s="125"/>
      <c r="B75" s="111"/>
      <c r="C75" s="110"/>
      <c r="D75" s="127"/>
      <c r="E75" s="97" t="s">
        <v>639</v>
      </c>
      <c r="F75" s="98" t="s">
        <v>21</v>
      </c>
      <c r="G75" s="116"/>
      <c r="H75" s="98" t="s">
        <v>642</v>
      </c>
      <c r="I75" s="112"/>
      <c r="J75" s="133"/>
      <c r="K75" s="97" t="s">
        <v>655</v>
      </c>
      <c r="L75" s="96" t="s">
        <v>184</v>
      </c>
      <c r="M75" s="127"/>
      <c r="N75" s="111"/>
    </row>
    <row r="76" spans="1:14" s="15" customFormat="1" ht="60" customHeight="1" x14ac:dyDescent="0.7">
      <c r="A76" s="125"/>
      <c r="B76" s="111"/>
      <c r="C76" s="110"/>
      <c r="D76" s="127"/>
      <c r="E76" s="97" t="s">
        <v>648</v>
      </c>
      <c r="F76" s="98" t="s">
        <v>21</v>
      </c>
      <c r="G76" s="116"/>
      <c r="H76" s="98" t="s">
        <v>642</v>
      </c>
      <c r="I76" s="112"/>
      <c r="J76" s="133"/>
      <c r="K76" s="97" t="s">
        <v>654</v>
      </c>
      <c r="L76" s="96" t="s">
        <v>184</v>
      </c>
      <c r="M76" s="127"/>
      <c r="N76" s="111"/>
    </row>
    <row r="77" spans="1:14" s="15" customFormat="1" ht="60" customHeight="1" x14ac:dyDescent="0.7">
      <c r="A77" s="125"/>
      <c r="B77" s="111"/>
      <c r="C77" s="110"/>
      <c r="D77" s="127"/>
      <c r="E77" s="97" t="s">
        <v>639</v>
      </c>
      <c r="F77" s="98" t="s">
        <v>21</v>
      </c>
      <c r="G77" s="116"/>
      <c r="H77" s="98" t="s">
        <v>643</v>
      </c>
      <c r="I77" s="112"/>
      <c r="J77" s="133"/>
      <c r="K77" s="97" t="s">
        <v>655</v>
      </c>
      <c r="L77" s="96" t="s">
        <v>184</v>
      </c>
      <c r="M77" s="127"/>
      <c r="N77" s="111"/>
    </row>
    <row r="78" spans="1:14" s="15" customFormat="1" ht="60" customHeight="1" x14ac:dyDescent="0.7">
      <c r="A78" s="125"/>
      <c r="B78" s="111"/>
      <c r="C78" s="110"/>
      <c r="D78" s="127"/>
      <c r="E78" s="97" t="s">
        <v>640</v>
      </c>
      <c r="F78" s="98" t="s">
        <v>21</v>
      </c>
      <c r="G78" s="116"/>
      <c r="H78" s="98" t="s">
        <v>644</v>
      </c>
      <c r="I78" s="112"/>
      <c r="J78" s="133"/>
      <c r="K78" s="97" t="s">
        <v>653</v>
      </c>
      <c r="L78" s="96" t="s">
        <v>184</v>
      </c>
      <c r="M78" s="127"/>
      <c r="N78" s="111"/>
    </row>
    <row r="79" spans="1:14" s="15" customFormat="1" ht="60" customHeight="1" x14ac:dyDescent="0.7">
      <c r="A79" s="125"/>
      <c r="B79" s="111"/>
      <c r="C79" s="110"/>
      <c r="D79" s="127"/>
      <c r="E79" s="97" t="s">
        <v>649</v>
      </c>
      <c r="F79" s="98" t="s">
        <v>21</v>
      </c>
      <c r="G79" s="116"/>
      <c r="H79" s="98" t="s">
        <v>637</v>
      </c>
      <c r="I79" s="112"/>
      <c r="J79" s="133"/>
      <c r="K79" s="97" t="s">
        <v>652</v>
      </c>
      <c r="L79" s="96" t="s">
        <v>184</v>
      </c>
      <c r="M79" s="127"/>
      <c r="N79" s="111"/>
    </row>
    <row r="80" spans="1:14" s="15" customFormat="1" ht="60" customHeight="1" x14ac:dyDescent="0.7">
      <c r="A80" s="125"/>
      <c r="B80" s="111"/>
      <c r="C80" s="110"/>
      <c r="D80" s="127"/>
      <c r="E80" s="89" t="s">
        <v>235</v>
      </c>
      <c r="F80" s="98" t="s">
        <v>21</v>
      </c>
      <c r="G80" s="116"/>
      <c r="H80" s="98" t="s">
        <v>650</v>
      </c>
      <c r="I80" s="112"/>
      <c r="J80" s="133"/>
      <c r="K80" s="97" t="s">
        <v>651</v>
      </c>
      <c r="L80" s="96" t="s">
        <v>184</v>
      </c>
      <c r="M80" s="127"/>
      <c r="N80" s="111"/>
    </row>
    <row r="81" spans="1:14" s="15" customFormat="1" ht="48" customHeight="1" x14ac:dyDescent="0.7">
      <c r="A81" s="125">
        <v>2.1</v>
      </c>
      <c r="B81" s="111" t="s">
        <v>164</v>
      </c>
      <c r="C81" s="110" t="s">
        <v>645</v>
      </c>
      <c r="D81" s="127" t="s">
        <v>734</v>
      </c>
      <c r="E81" s="97" t="s">
        <v>229</v>
      </c>
      <c r="F81" s="98" t="s">
        <v>21</v>
      </c>
      <c r="G81" s="116">
        <v>5098268.75</v>
      </c>
      <c r="H81" s="98" t="s">
        <v>603</v>
      </c>
      <c r="I81" s="112" t="s">
        <v>98</v>
      </c>
      <c r="J81" s="133" t="s">
        <v>236</v>
      </c>
      <c r="K81" s="97" t="s">
        <v>214</v>
      </c>
      <c r="L81" s="96" t="s">
        <v>185</v>
      </c>
      <c r="M81" s="127" t="s">
        <v>223</v>
      </c>
      <c r="N81" s="111" t="s">
        <v>367</v>
      </c>
    </row>
    <row r="82" spans="1:14" s="15" customFormat="1" ht="48" customHeight="1" x14ac:dyDescent="0.7">
      <c r="A82" s="125"/>
      <c r="B82" s="111"/>
      <c r="C82" s="110"/>
      <c r="D82" s="127"/>
      <c r="E82" s="97" t="s">
        <v>646</v>
      </c>
      <c r="F82" s="98" t="s">
        <v>21</v>
      </c>
      <c r="G82" s="116"/>
      <c r="H82" s="98" t="s">
        <v>647</v>
      </c>
      <c r="I82" s="112"/>
      <c r="J82" s="133"/>
      <c r="K82" s="97" t="s">
        <v>214</v>
      </c>
      <c r="L82" s="96" t="s">
        <v>185</v>
      </c>
      <c r="M82" s="127"/>
      <c r="N82" s="111"/>
    </row>
    <row r="83" spans="1:14" s="15" customFormat="1" ht="54" customHeight="1" x14ac:dyDescent="0.7">
      <c r="A83" s="125"/>
      <c r="B83" s="111"/>
      <c r="C83" s="110"/>
      <c r="D83" s="127"/>
      <c r="E83" s="97" t="s">
        <v>230</v>
      </c>
      <c r="F83" s="98" t="s">
        <v>225</v>
      </c>
      <c r="G83" s="116"/>
      <c r="H83" s="98" t="s">
        <v>647</v>
      </c>
      <c r="I83" s="112"/>
      <c r="J83" s="133"/>
      <c r="K83" s="97" t="s">
        <v>218</v>
      </c>
      <c r="L83" s="96" t="s">
        <v>185</v>
      </c>
      <c r="M83" s="127"/>
      <c r="N83" s="111"/>
    </row>
    <row r="84" spans="1:14" s="15" customFormat="1" ht="60" customHeight="1" x14ac:dyDescent="0.7">
      <c r="A84" s="125"/>
      <c r="B84" s="111"/>
      <c r="C84" s="110"/>
      <c r="D84" s="127"/>
      <c r="E84" s="97" t="s">
        <v>231</v>
      </c>
      <c r="F84" s="98" t="s">
        <v>226</v>
      </c>
      <c r="G84" s="116"/>
      <c r="H84" s="98" t="s">
        <v>647</v>
      </c>
      <c r="I84" s="112"/>
      <c r="J84" s="133"/>
      <c r="K84" s="97" t="s">
        <v>216</v>
      </c>
      <c r="L84" s="96" t="s">
        <v>222</v>
      </c>
      <c r="M84" s="127"/>
      <c r="N84" s="111"/>
    </row>
    <row r="85" spans="1:14" s="15" customFormat="1" ht="60" customHeight="1" x14ac:dyDescent="0.7">
      <c r="A85" s="125"/>
      <c r="B85" s="111"/>
      <c r="C85" s="110"/>
      <c r="D85" s="127"/>
      <c r="E85" s="97" t="s">
        <v>234</v>
      </c>
      <c r="F85" s="98" t="s">
        <v>21</v>
      </c>
      <c r="G85" s="116"/>
      <c r="H85" s="98" t="s">
        <v>647</v>
      </c>
      <c r="I85" s="112"/>
      <c r="J85" s="133"/>
      <c r="K85" s="97" t="s">
        <v>214</v>
      </c>
      <c r="L85" s="96" t="s">
        <v>185</v>
      </c>
      <c r="M85" s="127"/>
      <c r="N85" s="111"/>
    </row>
    <row r="86" spans="1:14" s="15" customFormat="1" ht="51" customHeight="1" x14ac:dyDescent="0.7">
      <c r="A86" s="125"/>
      <c r="B86" s="111"/>
      <c r="C86" s="110"/>
      <c r="D86" s="127"/>
      <c r="E86" s="97" t="s">
        <v>232</v>
      </c>
      <c r="F86" s="98" t="s">
        <v>210</v>
      </c>
      <c r="G86" s="116"/>
      <c r="H86" s="98" t="s">
        <v>647</v>
      </c>
      <c r="I86" s="112"/>
      <c r="J86" s="133"/>
      <c r="K86" s="97" t="s">
        <v>217</v>
      </c>
      <c r="L86" s="96" t="s">
        <v>185</v>
      </c>
      <c r="M86" s="127"/>
      <c r="N86" s="111"/>
    </row>
    <row r="87" spans="1:14" s="15" customFormat="1" ht="56.25" customHeight="1" x14ac:dyDescent="0.7">
      <c r="A87" s="125"/>
      <c r="B87" s="111"/>
      <c r="C87" s="110"/>
      <c r="D87" s="127"/>
      <c r="E87" s="97" t="s">
        <v>233</v>
      </c>
      <c r="F87" s="98" t="s">
        <v>213</v>
      </c>
      <c r="G87" s="116"/>
      <c r="H87" s="98" t="s">
        <v>647</v>
      </c>
      <c r="I87" s="112"/>
      <c r="J87" s="133"/>
      <c r="K87" s="97" t="s">
        <v>219</v>
      </c>
      <c r="L87" s="109" t="s">
        <v>184</v>
      </c>
      <c r="M87" s="127"/>
      <c r="N87" s="111"/>
    </row>
    <row r="88" spans="1:14" s="15" customFormat="1" ht="65.25" customHeight="1" x14ac:dyDescent="0.7">
      <c r="A88" s="125"/>
      <c r="B88" s="111"/>
      <c r="C88" s="110"/>
      <c r="D88" s="127"/>
      <c r="E88" s="97" t="s">
        <v>227</v>
      </c>
      <c r="F88" s="98" t="s">
        <v>21</v>
      </c>
      <c r="G88" s="116"/>
      <c r="H88" s="98" t="s">
        <v>633</v>
      </c>
      <c r="I88" s="112"/>
      <c r="J88" s="133"/>
      <c r="K88" s="97" t="s">
        <v>220</v>
      </c>
      <c r="L88" s="109"/>
      <c r="M88" s="127"/>
      <c r="N88" s="111"/>
    </row>
    <row r="89" spans="1:14" s="15" customFormat="1" ht="65.25" customHeight="1" x14ac:dyDescent="0.7">
      <c r="A89" s="125"/>
      <c r="B89" s="111"/>
      <c r="C89" s="110"/>
      <c r="D89" s="127"/>
      <c r="E89" s="97" t="s">
        <v>659</v>
      </c>
      <c r="F89" s="98" t="s">
        <v>21</v>
      </c>
      <c r="G89" s="116"/>
      <c r="H89" s="98" t="s">
        <v>633</v>
      </c>
      <c r="I89" s="112"/>
      <c r="J89" s="133"/>
      <c r="K89" s="97"/>
      <c r="L89" s="109"/>
      <c r="M89" s="127"/>
      <c r="N89" s="111"/>
    </row>
    <row r="90" spans="1:14" s="15" customFormat="1" ht="65.25" customHeight="1" x14ac:dyDescent="0.7">
      <c r="A90" s="125"/>
      <c r="B90" s="111"/>
      <c r="C90" s="110"/>
      <c r="D90" s="127"/>
      <c r="E90" s="97" t="s">
        <v>660</v>
      </c>
      <c r="F90" s="98" t="s">
        <v>21</v>
      </c>
      <c r="G90" s="116"/>
      <c r="H90" s="98" t="s">
        <v>641</v>
      </c>
      <c r="I90" s="112"/>
      <c r="J90" s="133"/>
      <c r="K90" s="97"/>
      <c r="L90" s="109"/>
      <c r="M90" s="127"/>
      <c r="N90" s="111"/>
    </row>
    <row r="91" spans="1:14" s="15" customFormat="1" ht="60" customHeight="1" x14ac:dyDescent="0.7">
      <c r="A91" s="125"/>
      <c r="B91" s="111"/>
      <c r="C91" s="110"/>
      <c r="D91" s="127"/>
      <c r="E91" s="97" t="s">
        <v>237</v>
      </c>
      <c r="F91" s="98" t="s">
        <v>21</v>
      </c>
      <c r="G91" s="116"/>
      <c r="H91" s="98" t="s">
        <v>212</v>
      </c>
      <c r="I91" s="112"/>
      <c r="J91" s="133"/>
      <c r="K91" s="97" t="s">
        <v>221</v>
      </c>
      <c r="L91" s="96" t="s">
        <v>184</v>
      </c>
      <c r="M91" s="127"/>
      <c r="N91" s="111"/>
    </row>
    <row r="92" spans="1:14" s="15" customFormat="1" ht="65.25" customHeight="1" x14ac:dyDescent="0.7">
      <c r="A92" s="125"/>
      <c r="B92" s="111"/>
      <c r="C92" s="110"/>
      <c r="D92" s="127"/>
      <c r="E92" s="97" t="s">
        <v>659</v>
      </c>
      <c r="F92" s="98" t="s">
        <v>21</v>
      </c>
      <c r="G92" s="116"/>
      <c r="H92" s="98" t="s">
        <v>642</v>
      </c>
      <c r="I92" s="112"/>
      <c r="J92" s="133"/>
      <c r="K92" s="97"/>
      <c r="L92" s="109" t="s">
        <v>185</v>
      </c>
      <c r="M92" s="127"/>
      <c r="N92" s="111"/>
    </row>
    <row r="93" spans="1:14" s="15" customFormat="1" ht="65.25" customHeight="1" x14ac:dyDescent="0.7">
      <c r="A93" s="125"/>
      <c r="B93" s="111"/>
      <c r="C93" s="110"/>
      <c r="D93" s="127"/>
      <c r="E93" s="97" t="s">
        <v>660</v>
      </c>
      <c r="F93" s="98" t="s">
        <v>21</v>
      </c>
      <c r="G93" s="116"/>
      <c r="H93" s="98" t="s">
        <v>643</v>
      </c>
      <c r="I93" s="112"/>
      <c r="J93" s="133"/>
      <c r="K93" s="97"/>
      <c r="L93" s="109"/>
      <c r="M93" s="127"/>
      <c r="N93" s="111"/>
    </row>
    <row r="94" spans="1:14" s="15" customFormat="1" ht="65.25" customHeight="1" x14ac:dyDescent="0.7">
      <c r="A94" s="125"/>
      <c r="B94" s="111"/>
      <c r="C94" s="110"/>
      <c r="D94" s="127"/>
      <c r="E94" s="97" t="s">
        <v>659</v>
      </c>
      <c r="F94" s="98" t="s">
        <v>21</v>
      </c>
      <c r="G94" s="116"/>
      <c r="H94" s="98" t="s">
        <v>643</v>
      </c>
      <c r="I94" s="112"/>
      <c r="J94" s="133"/>
      <c r="K94" s="97"/>
      <c r="L94" s="109"/>
      <c r="M94" s="127"/>
      <c r="N94" s="111"/>
    </row>
    <row r="95" spans="1:14" s="15" customFormat="1" ht="65.25" customHeight="1" x14ac:dyDescent="0.7">
      <c r="A95" s="125"/>
      <c r="B95" s="111"/>
      <c r="C95" s="110"/>
      <c r="D95" s="127"/>
      <c r="E95" s="97" t="s">
        <v>661</v>
      </c>
      <c r="F95" s="98" t="s">
        <v>16</v>
      </c>
      <c r="G95" s="116"/>
      <c r="H95" s="98" t="s">
        <v>643</v>
      </c>
      <c r="I95" s="112"/>
      <c r="J95" s="133"/>
      <c r="K95" s="97"/>
      <c r="L95" s="109" t="s">
        <v>184</v>
      </c>
      <c r="M95" s="127"/>
      <c r="N95" s="111"/>
    </row>
    <row r="96" spans="1:14" s="15" customFormat="1" ht="65.25" customHeight="1" x14ac:dyDescent="0.7">
      <c r="A96" s="125"/>
      <c r="B96" s="111"/>
      <c r="C96" s="110"/>
      <c r="D96" s="127"/>
      <c r="E96" s="97" t="s">
        <v>662</v>
      </c>
      <c r="F96" s="98" t="s">
        <v>21</v>
      </c>
      <c r="G96" s="116"/>
      <c r="H96" s="98" t="s">
        <v>643</v>
      </c>
      <c r="I96" s="112"/>
      <c r="J96" s="133"/>
      <c r="K96" s="97"/>
      <c r="L96" s="109"/>
      <c r="M96" s="127"/>
      <c r="N96" s="111"/>
    </row>
    <row r="97" spans="1:14" s="15" customFormat="1" ht="65.25" customHeight="1" x14ac:dyDescent="0.7">
      <c r="A97" s="125"/>
      <c r="B97" s="111"/>
      <c r="C97" s="110"/>
      <c r="D97" s="127"/>
      <c r="E97" s="97" t="s">
        <v>663</v>
      </c>
      <c r="F97" s="98" t="s">
        <v>211</v>
      </c>
      <c r="G97" s="116"/>
      <c r="H97" s="98"/>
      <c r="I97" s="112"/>
      <c r="J97" s="133"/>
      <c r="K97" s="97"/>
      <c r="L97" s="96" t="s">
        <v>222</v>
      </c>
      <c r="M97" s="127"/>
      <c r="N97" s="111"/>
    </row>
    <row r="98" spans="1:14" s="15" customFormat="1" ht="60" customHeight="1" x14ac:dyDescent="0.7">
      <c r="A98" s="125"/>
      <c r="B98" s="111"/>
      <c r="C98" s="110"/>
      <c r="D98" s="127"/>
      <c r="E98" s="97" t="s">
        <v>228</v>
      </c>
      <c r="F98" s="98" t="s">
        <v>21</v>
      </c>
      <c r="G98" s="116"/>
      <c r="H98" s="98" t="s">
        <v>638</v>
      </c>
      <c r="I98" s="112"/>
      <c r="J98" s="133"/>
      <c r="K98" s="97" t="s">
        <v>221</v>
      </c>
      <c r="L98" s="96" t="s">
        <v>184</v>
      </c>
      <c r="M98" s="127"/>
      <c r="N98" s="111"/>
    </row>
    <row r="99" spans="1:14" s="15" customFormat="1" ht="71.25" customHeight="1" x14ac:dyDescent="0.7">
      <c r="A99" s="125"/>
      <c r="B99" s="111"/>
      <c r="C99" s="110" t="s">
        <v>238</v>
      </c>
      <c r="D99" s="97">
        <v>1</v>
      </c>
      <c r="E99" s="97" t="s">
        <v>239</v>
      </c>
      <c r="F99" s="98" t="s">
        <v>340</v>
      </c>
      <c r="G99" s="116">
        <v>0</v>
      </c>
      <c r="H99" s="111" t="s">
        <v>664</v>
      </c>
      <c r="I99" s="112" t="s">
        <v>98</v>
      </c>
      <c r="J99" s="47" t="s">
        <v>343</v>
      </c>
      <c r="K99" s="47" t="s">
        <v>341</v>
      </c>
      <c r="L99" s="96" t="s">
        <v>185</v>
      </c>
      <c r="M99" s="127" t="s">
        <v>344</v>
      </c>
      <c r="N99" s="111" t="s">
        <v>345</v>
      </c>
    </row>
    <row r="100" spans="1:14" s="15" customFormat="1" ht="66" customHeight="1" x14ac:dyDescent="0.7">
      <c r="A100" s="125"/>
      <c r="B100" s="111"/>
      <c r="C100" s="110"/>
      <c r="D100" s="97">
        <v>1</v>
      </c>
      <c r="E100" s="97" t="s">
        <v>240</v>
      </c>
      <c r="F100" s="98" t="s">
        <v>21</v>
      </c>
      <c r="G100" s="116"/>
      <c r="H100" s="111"/>
      <c r="I100" s="112"/>
      <c r="J100" s="47" t="s">
        <v>342</v>
      </c>
      <c r="K100" s="47" t="s">
        <v>342</v>
      </c>
      <c r="L100" s="96" t="s">
        <v>185</v>
      </c>
      <c r="M100" s="127"/>
      <c r="N100" s="111"/>
    </row>
    <row r="101" spans="1:14" s="15" customFormat="1" ht="64.5" customHeight="1" x14ac:dyDescent="0.7">
      <c r="A101" s="125"/>
      <c r="B101" s="111"/>
      <c r="C101" s="110" t="s">
        <v>241</v>
      </c>
      <c r="D101" s="97">
        <v>1</v>
      </c>
      <c r="E101" s="97" t="s">
        <v>242</v>
      </c>
      <c r="F101" s="98" t="s">
        <v>346</v>
      </c>
      <c r="G101" s="116">
        <v>30000</v>
      </c>
      <c r="H101" s="111" t="s">
        <v>665</v>
      </c>
      <c r="I101" s="112" t="s">
        <v>98</v>
      </c>
      <c r="J101" s="133" t="s">
        <v>349</v>
      </c>
      <c r="K101" s="97" t="s">
        <v>350</v>
      </c>
      <c r="L101" s="96" t="s">
        <v>185</v>
      </c>
      <c r="M101" s="127" t="s">
        <v>352</v>
      </c>
      <c r="N101" s="111" t="s">
        <v>353</v>
      </c>
    </row>
    <row r="102" spans="1:14" s="15" customFormat="1" ht="56.25" customHeight="1" x14ac:dyDescent="0.7">
      <c r="A102" s="125"/>
      <c r="B102" s="111"/>
      <c r="C102" s="110"/>
      <c r="D102" s="97">
        <v>1</v>
      </c>
      <c r="E102" s="97" t="s">
        <v>243</v>
      </c>
      <c r="F102" s="98" t="s">
        <v>346</v>
      </c>
      <c r="G102" s="116"/>
      <c r="H102" s="111"/>
      <c r="I102" s="112"/>
      <c r="J102" s="133"/>
      <c r="K102" s="97" t="s">
        <v>350</v>
      </c>
      <c r="L102" s="96" t="s">
        <v>185</v>
      </c>
      <c r="M102" s="127"/>
      <c r="N102" s="111"/>
    </row>
    <row r="103" spans="1:14" s="15" customFormat="1" ht="51" customHeight="1" x14ac:dyDescent="0.7">
      <c r="A103" s="125"/>
      <c r="B103" s="111"/>
      <c r="C103" s="110"/>
      <c r="D103" s="97">
        <v>1</v>
      </c>
      <c r="E103" s="97" t="s">
        <v>244</v>
      </c>
      <c r="F103" s="98" t="s">
        <v>347</v>
      </c>
      <c r="G103" s="116"/>
      <c r="H103" s="111"/>
      <c r="I103" s="112"/>
      <c r="J103" s="133"/>
      <c r="K103" s="97" t="s">
        <v>350</v>
      </c>
      <c r="L103" s="96" t="s">
        <v>185</v>
      </c>
      <c r="M103" s="127"/>
      <c r="N103" s="111"/>
    </row>
    <row r="104" spans="1:14" s="15" customFormat="1" ht="48" customHeight="1" x14ac:dyDescent="0.7">
      <c r="A104" s="125"/>
      <c r="B104" s="111"/>
      <c r="C104" s="110"/>
      <c r="D104" s="97">
        <v>1</v>
      </c>
      <c r="E104" s="97" t="s">
        <v>245</v>
      </c>
      <c r="F104" s="98" t="s">
        <v>348</v>
      </c>
      <c r="G104" s="116"/>
      <c r="H104" s="111"/>
      <c r="I104" s="112"/>
      <c r="J104" s="133"/>
      <c r="K104" s="97" t="s">
        <v>351</v>
      </c>
      <c r="L104" s="96" t="s">
        <v>185</v>
      </c>
      <c r="M104" s="127"/>
      <c r="N104" s="111"/>
    </row>
    <row r="105" spans="1:14" s="15" customFormat="1" ht="93" customHeight="1" x14ac:dyDescent="0.7">
      <c r="A105" s="102"/>
      <c r="B105" s="111" t="s">
        <v>164</v>
      </c>
      <c r="C105" s="110" t="s">
        <v>248</v>
      </c>
      <c r="D105" s="97">
        <v>1</v>
      </c>
      <c r="E105" s="97" t="s">
        <v>249</v>
      </c>
      <c r="F105" s="98" t="s">
        <v>354</v>
      </c>
      <c r="G105" s="116">
        <v>0</v>
      </c>
      <c r="H105" s="111" t="s">
        <v>665</v>
      </c>
      <c r="I105" s="112" t="s">
        <v>98</v>
      </c>
      <c r="J105" s="47"/>
      <c r="K105" s="97" t="s">
        <v>217</v>
      </c>
      <c r="L105" s="96" t="s">
        <v>185</v>
      </c>
      <c r="M105" s="45"/>
      <c r="N105" s="39"/>
    </row>
    <row r="106" spans="1:14" s="15" customFormat="1" ht="88.5" customHeight="1" x14ac:dyDescent="0.7">
      <c r="A106" s="102"/>
      <c r="B106" s="111"/>
      <c r="C106" s="110"/>
      <c r="D106" s="97">
        <v>1</v>
      </c>
      <c r="E106" s="97" t="s">
        <v>250</v>
      </c>
      <c r="F106" s="98" t="s">
        <v>355</v>
      </c>
      <c r="G106" s="116"/>
      <c r="H106" s="111"/>
      <c r="I106" s="112" t="s">
        <v>98</v>
      </c>
      <c r="J106" s="47"/>
      <c r="K106" s="97" t="s">
        <v>219</v>
      </c>
      <c r="L106" s="96" t="s">
        <v>184</v>
      </c>
      <c r="M106" s="45"/>
      <c r="N106" s="39"/>
    </row>
    <row r="107" spans="1:14" s="33" customFormat="1" ht="14.25" customHeight="1" x14ac:dyDescent="0.7">
      <c r="A107" s="118" t="s">
        <v>50</v>
      </c>
      <c r="B107" s="134"/>
      <c r="C107" s="134"/>
      <c r="D107" s="134"/>
      <c r="E107" s="134"/>
      <c r="F107" s="134"/>
      <c r="G107" s="57">
        <f>G105+G101+G99+G81+G66+G61+G52</f>
        <v>16703293.539999999</v>
      </c>
      <c r="H107" s="29"/>
      <c r="I107" s="11"/>
      <c r="J107" s="11"/>
      <c r="K107" s="17"/>
      <c r="L107" s="17"/>
      <c r="M107" s="17"/>
      <c r="N107" s="10"/>
    </row>
    <row r="108" spans="1:14" s="33" customFormat="1" ht="14.25" customHeight="1" x14ac:dyDescent="0.7">
      <c r="A108" s="36"/>
      <c r="B108" s="36"/>
      <c r="C108" s="36"/>
      <c r="D108" s="36"/>
      <c r="E108" s="36"/>
      <c r="F108" s="36"/>
      <c r="G108" s="28"/>
      <c r="H108" s="29"/>
      <c r="I108" s="11"/>
      <c r="J108" s="11"/>
      <c r="K108" s="17"/>
      <c r="L108" s="17"/>
      <c r="M108" s="17"/>
      <c r="N108" s="10"/>
    </row>
    <row r="109" spans="1:14" s="15" customFormat="1" ht="14.5" x14ac:dyDescent="0.7">
      <c r="A109" s="114" t="s">
        <v>39</v>
      </c>
      <c r="B109" s="114"/>
      <c r="C109" s="114"/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</row>
    <row r="110" spans="1:14" s="15" customFormat="1" ht="14.5" x14ac:dyDescent="0.7">
      <c r="A110" s="135" t="s">
        <v>215</v>
      </c>
      <c r="B110" s="135"/>
      <c r="C110" s="135"/>
      <c r="D110" s="135"/>
      <c r="E110" s="135"/>
      <c r="F110" s="135"/>
      <c r="G110" s="135"/>
      <c r="H110" s="135"/>
      <c r="I110" s="135"/>
      <c r="J110" s="135"/>
      <c r="K110" s="135"/>
      <c r="L110" s="135"/>
      <c r="M110" s="135"/>
      <c r="N110" s="135"/>
    </row>
    <row r="111" spans="1:14" s="15" customFormat="1" ht="14.5" x14ac:dyDescent="0.7">
      <c r="A111" s="136" t="s">
        <v>197</v>
      </c>
      <c r="B111" s="137"/>
      <c r="C111" s="137"/>
      <c r="D111" s="137"/>
      <c r="E111" s="137"/>
      <c r="F111" s="137"/>
      <c r="G111" s="137"/>
      <c r="H111" s="137"/>
      <c r="I111" s="137"/>
      <c r="J111" s="137"/>
      <c r="K111" s="137"/>
      <c r="L111" s="137"/>
      <c r="M111" s="137"/>
      <c r="N111" s="138"/>
    </row>
    <row r="112" spans="1:14" s="15" customFormat="1" ht="26.25" customHeight="1" x14ac:dyDescent="0.7">
      <c r="A112" s="125" t="s">
        <v>4</v>
      </c>
      <c r="B112" s="113" t="s">
        <v>40</v>
      </c>
      <c r="C112" s="113" t="s">
        <v>0</v>
      </c>
      <c r="D112" s="113"/>
      <c r="E112" s="113"/>
      <c r="F112" s="113"/>
      <c r="G112" s="113"/>
      <c r="H112" s="113"/>
      <c r="I112" s="113"/>
      <c r="J112" s="113"/>
      <c r="K112" s="113" t="s">
        <v>1</v>
      </c>
      <c r="L112" s="139" t="s">
        <v>182</v>
      </c>
      <c r="M112" s="113" t="s">
        <v>183</v>
      </c>
      <c r="N112" s="113" t="s">
        <v>3</v>
      </c>
    </row>
    <row r="113" spans="1:15" s="15" customFormat="1" ht="73.5" customHeight="1" x14ac:dyDescent="0.7">
      <c r="A113" s="125"/>
      <c r="B113" s="113"/>
      <c r="C113" s="100" t="s">
        <v>36</v>
      </c>
      <c r="D113" s="100" t="s">
        <v>590</v>
      </c>
      <c r="E113" s="100" t="s">
        <v>37</v>
      </c>
      <c r="F113" s="100" t="s">
        <v>5</v>
      </c>
      <c r="G113" s="35" t="s">
        <v>6</v>
      </c>
      <c r="H113" s="100" t="s">
        <v>7</v>
      </c>
      <c r="I113" s="100" t="s">
        <v>8</v>
      </c>
      <c r="J113" s="100" t="s">
        <v>172</v>
      </c>
      <c r="K113" s="113"/>
      <c r="L113" s="139"/>
      <c r="M113" s="113"/>
      <c r="N113" s="113"/>
    </row>
    <row r="114" spans="1:15" s="15" customFormat="1" ht="126.75" customHeight="1" x14ac:dyDescent="0.7">
      <c r="A114" s="123"/>
      <c r="B114" s="111" t="s">
        <v>459</v>
      </c>
      <c r="C114" s="110" t="s">
        <v>460</v>
      </c>
      <c r="D114" s="8"/>
      <c r="E114" s="90" t="s">
        <v>461</v>
      </c>
      <c r="F114" s="98" t="s">
        <v>310</v>
      </c>
      <c r="G114" s="116">
        <v>0</v>
      </c>
      <c r="H114" s="111" t="s">
        <v>666</v>
      </c>
      <c r="I114" s="112" t="s">
        <v>98</v>
      </c>
      <c r="J114" s="8"/>
      <c r="K114" s="97"/>
      <c r="L114" s="109" t="s">
        <v>184</v>
      </c>
      <c r="M114" s="110" t="s">
        <v>56</v>
      </c>
      <c r="N114" s="111" t="s">
        <v>91</v>
      </c>
    </row>
    <row r="115" spans="1:15" s="15" customFormat="1" ht="122.25" customHeight="1" x14ac:dyDescent="0.7">
      <c r="A115" s="123"/>
      <c r="B115" s="111"/>
      <c r="C115" s="110"/>
      <c r="D115" s="8"/>
      <c r="E115" s="90" t="s">
        <v>462</v>
      </c>
      <c r="F115" s="98" t="s">
        <v>310</v>
      </c>
      <c r="G115" s="116"/>
      <c r="H115" s="111"/>
      <c r="I115" s="112"/>
      <c r="J115" s="8"/>
      <c r="K115" s="97" t="s">
        <v>55</v>
      </c>
      <c r="L115" s="109"/>
      <c r="M115" s="110"/>
      <c r="N115" s="111"/>
    </row>
    <row r="116" spans="1:15" s="15" customFormat="1" ht="122.25" customHeight="1" x14ac:dyDescent="0.7">
      <c r="A116" s="101"/>
      <c r="B116" s="111"/>
      <c r="C116" s="110"/>
      <c r="D116" s="8"/>
      <c r="E116" s="90" t="s">
        <v>667</v>
      </c>
      <c r="F116" s="98" t="s">
        <v>310</v>
      </c>
      <c r="G116" s="116"/>
      <c r="H116" s="111"/>
      <c r="I116" s="112"/>
      <c r="J116" s="8"/>
      <c r="K116" s="97"/>
      <c r="L116" s="96" t="s">
        <v>222</v>
      </c>
      <c r="M116" s="110"/>
      <c r="N116" s="111"/>
    </row>
    <row r="117" spans="1:15" s="15" customFormat="1" ht="94.5" customHeight="1" x14ac:dyDescent="0.7">
      <c r="A117" s="101"/>
      <c r="B117" s="98" t="s">
        <v>694</v>
      </c>
      <c r="C117" s="97" t="s">
        <v>695</v>
      </c>
      <c r="D117" s="97"/>
      <c r="E117" s="90"/>
      <c r="F117" s="98"/>
      <c r="G117" s="104"/>
      <c r="H117" s="98"/>
      <c r="I117" s="99"/>
      <c r="J117" s="97"/>
      <c r="K117" s="97"/>
      <c r="L117" s="96" t="s">
        <v>185</v>
      </c>
      <c r="M117" s="97"/>
      <c r="N117" s="98"/>
    </row>
    <row r="118" spans="1:15" s="33" customFormat="1" ht="14.25" customHeight="1" x14ac:dyDescent="0.7">
      <c r="A118" s="134" t="s">
        <v>50</v>
      </c>
      <c r="B118" s="134"/>
      <c r="C118" s="134"/>
      <c r="D118" s="134"/>
      <c r="E118" s="134"/>
      <c r="F118" s="134"/>
      <c r="G118" s="85">
        <f>G114</f>
        <v>0</v>
      </c>
      <c r="H118" s="29"/>
      <c r="I118" s="11"/>
      <c r="J118" s="11"/>
      <c r="K118" s="17"/>
      <c r="L118" s="17"/>
      <c r="M118" s="17"/>
      <c r="N118" s="10"/>
    </row>
    <row r="119" spans="1:15" s="33" customFormat="1" ht="14.25" customHeight="1" x14ac:dyDescent="0.7">
      <c r="A119" s="140" t="s">
        <v>431</v>
      </c>
      <c r="B119" s="140"/>
      <c r="C119" s="140"/>
      <c r="D119" s="140"/>
      <c r="E119" s="140"/>
      <c r="F119" s="140"/>
      <c r="G119" s="82">
        <f>G107+G45+G118</f>
        <v>17153293.539999999</v>
      </c>
      <c r="H119" s="29"/>
      <c r="I119" s="11"/>
      <c r="J119" s="17"/>
      <c r="K119" s="17"/>
      <c r="L119" s="10"/>
    </row>
    <row r="120" spans="1:15" s="33" customFormat="1" ht="14.25" customHeight="1" thickBot="1" x14ac:dyDescent="0.85">
      <c r="A120" s="83"/>
      <c r="B120" s="83"/>
      <c r="C120" s="83"/>
      <c r="D120" s="83"/>
      <c r="E120" s="83"/>
      <c r="F120" s="83"/>
      <c r="G120" s="84"/>
      <c r="H120" s="29"/>
      <c r="I120" s="11"/>
      <c r="J120" s="17"/>
      <c r="K120" s="17"/>
      <c r="L120" s="10"/>
    </row>
    <row r="121" spans="1:15" s="33" customFormat="1" ht="27" customHeight="1" thickBot="1" x14ac:dyDescent="0.85">
      <c r="A121" s="36"/>
      <c r="B121" s="58" t="s">
        <v>170</v>
      </c>
      <c r="C121" s="62" t="s">
        <v>171</v>
      </c>
      <c r="D121" s="119" t="s">
        <v>98</v>
      </c>
      <c r="E121" s="120"/>
      <c r="F121" s="66" t="s">
        <v>178</v>
      </c>
      <c r="G121" s="67" t="s">
        <v>27</v>
      </c>
      <c r="H121" s="68" t="s">
        <v>103</v>
      </c>
      <c r="I121" s="73" t="s">
        <v>179</v>
      </c>
      <c r="J121" s="69" t="s">
        <v>180</v>
      </c>
      <c r="K121" s="70" t="s">
        <v>181</v>
      </c>
      <c r="L121" s="17"/>
      <c r="M121" s="17"/>
      <c r="N121" s="37"/>
      <c r="O121" s="10"/>
    </row>
    <row r="122" spans="1:15" s="33" customFormat="1" ht="14.25" customHeight="1" thickBot="1" x14ac:dyDescent="0.85">
      <c r="A122" s="36"/>
      <c r="B122" s="71"/>
      <c r="C122" s="63"/>
      <c r="D122" s="71"/>
      <c r="E122" s="63"/>
      <c r="F122" s="71"/>
      <c r="G122" s="71"/>
      <c r="H122" s="72"/>
      <c r="I122" s="64"/>
      <c r="J122" s="65"/>
      <c r="K122" s="65"/>
      <c r="L122" s="11"/>
      <c r="M122" s="17"/>
      <c r="N122" s="17"/>
      <c r="O122" s="10"/>
    </row>
    <row r="123" spans="1:15" s="33" customFormat="1" ht="24" customHeight="1" thickBot="1" x14ac:dyDescent="0.85">
      <c r="A123" s="36"/>
      <c r="B123" s="58" t="s">
        <v>29</v>
      </c>
      <c r="C123" s="59" t="s">
        <v>30</v>
      </c>
      <c r="D123" s="60" t="s">
        <v>31</v>
      </c>
      <c r="E123" s="61" t="s">
        <v>32</v>
      </c>
      <c r="F123" s="71"/>
      <c r="G123" s="71"/>
      <c r="H123" s="72"/>
      <c r="I123" s="64"/>
      <c r="J123" s="65"/>
      <c r="K123" s="65"/>
      <c r="L123" s="11"/>
      <c r="M123" s="17"/>
      <c r="N123" s="17"/>
      <c r="O123" s="10"/>
    </row>
    <row r="124" spans="1:15" s="15" customFormat="1" ht="13.5" customHeight="1" x14ac:dyDescent="0.7">
      <c r="B124" s="23"/>
      <c r="C124" s="17"/>
      <c r="D124" s="37"/>
      <c r="E124" s="38"/>
      <c r="F124" s="37"/>
      <c r="G124" s="6"/>
      <c r="H124" s="7"/>
      <c r="I124" s="5"/>
      <c r="J124" s="5"/>
      <c r="K124" s="5"/>
      <c r="L124" s="5"/>
      <c r="M124" s="5"/>
      <c r="N124" s="5"/>
      <c r="O124" s="5"/>
    </row>
    <row r="125" spans="1:15" s="15" customFormat="1" ht="13.5" customHeight="1" x14ac:dyDescent="0.7">
      <c r="A125" s="5"/>
      <c r="B125" s="13"/>
      <c r="C125" s="43"/>
      <c r="D125" s="17"/>
      <c r="E125" s="38"/>
      <c r="F125" s="41"/>
      <c r="G125" s="6"/>
      <c r="H125" s="7"/>
      <c r="I125" s="5"/>
      <c r="J125" s="5"/>
      <c r="K125" s="5"/>
      <c r="L125" s="5"/>
      <c r="M125" s="5"/>
      <c r="N125" s="5"/>
      <c r="O125" s="5"/>
    </row>
    <row r="126" spans="1:15" s="15" customFormat="1" ht="13.5" customHeight="1" x14ac:dyDescent="0.7">
      <c r="A126" s="5"/>
      <c r="E126" s="38"/>
      <c r="F126" s="42"/>
      <c r="G126" s="6"/>
      <c r="H126" s="7"/>
      <c r="I126" s="5"/>
      <c r="J126" s="5"/>
      <c r="K126" s="5"/>
      <c r="L126" s="5"/>
      <c r="M126" s="5"/>
      <c r="N126" s="5"/>
      <c r="O126" s="5"/>
    </row>
    <row r="127" spans="1:15" s="15" customFormat="1" ht="13.5" customHeight="1" x14ac:dyDescent="0.7">
      <c r="A127" s="5"/>
      <c r="B127" s="36"/>
      <c r="C127" s="17"/>
      <c r="D127" s="36"/>
      <c r="E127" s="38"/>
      <c r="F127" s="38"/>
      <c r="G127" s="6"/>
      <c r="H127" s="7"/>
      <c r="I127" s="5"/>
      <c r="J127" s="5"/>
      <c r="K127" s="5"/>
      <c r="L127" s="5"/>
      <c r="M127" s="5"/>
      <c r="N127" s="5"/>
      <c r="O127" s="5"/>
    </row>
    <row r="128" spans="1:15" s="15" customFormat="1" ht="13.5" customHeight="1" x14ac:dyDescent="0.7">
      <c r="A128" s="5"/>
      <c r="B128" s="36"/>
      <c r="C128" s="17"/>
      <c r="D128" s="36"/>
      <c r="E128" s="42"/>
      <c r="F128" s="38"/>
      <c r="G128" s="6"/>
      <c r="H128" s="7"/>
      <c r="I128" s="5"/>
      <c r="J128" s="5"/>
      <c r="K128" s="5"/>
      <c r="L128" s="5"/>
      <c r="M128" s="5"/>
      <c r="N128" s="5"/>
      <c r="O128" s="5"/>
    </row>
    <row r="129" spans="2:15" s="15" customFormat="1" ht="14.5" x14ac:dyDescent="0.7">
      <c r="B129" s="23"/>
      <c r="D129" s="37"/>
      <c r="E129" s="42"/>
      <c r="F129" s="38"/>
      <c r="H129" s="20"/>
      <c r="I129" s="3"/>
      <c r="J129" s="3"/>
      <c r="K129" s="3"/>
      <c r="L129" s="3"/>
      <c r="M129" s="3"/>
      <c r="N129" s="3"/>
      <c r="O129" s="3"/>
    </row>
    <row r="130" spans="2:15" s="15" customFormat="1" ht="14.5" x14ac:dyDescent="0.7">
      <c r="B130" s="19"/>
      <c r="E130" s="18"/>
      <c r="G130" s="20"/>
      <c r="H130" s="3"/>
      <c r="I130" s="3"/>
      <c r="J130" s="3"/>
      <c r="K130" s="3"/>
      <c r="L130" s="3"/>
      <c r="M130" s="3"/>
      <c r="N130" s="3"/>
    </row>
    <row r="131" spans="2:15" s="15" customFormat="1" ht="30" customHeight="1" x14ac:dyDescent="0.7">
      <c r="B131" s="19"/>
      <c r="E131" s="18"/>
      <c r="G131" s="20"/>
      <c r="H131" s="3"/>
      <c r="I131" s="3"/>
      <c r="J131" s="3"/>
      <c r="K131" s="3"/>
      <c r="L131" s="3"/>
      <c r="M131" s="21"/>
      <c r="N131" s="3"/>
    </row>
    <row r="132" spans="2:15" s="15" customFormat="1" ht="14.5" x14ac:dyDescent="0.7">
      <c r="B132" s="19"/>
      <c r="E132" s="18"/>
      <c r="G132" s="20"/>
      <c r="H132" s="3"/>
      <c r="I132" s="3"/>
      <c r="J132" s="3"/>
      <c r="K132" s="3"/>
      <c r="L132" s="3"/>
      <c r="M132" s="3"/>
      <c r="N132" s="3"/>
    </row>
    <row r="133" spans="2:15" s="15" customFormat="1" ht="14.5" x14ac:dyDescent="0.7">
      <c r="B133" s="19"/>
      <c r="E133" s="18"/>
      <c r="G133" s="20"/>
      <c r="H133" s="3"/>
      <c r="I133" s="3"/>
      <c r="J133" s="3"/>
      <c r="K133" s="3"/>
      <c r="L133" s="3"/>
      <c r="M133" s="22"/>
      <c r="N133" s="3"/>
    </row>
    <row r="134" spans="2:15" s="15" customFormat="1" ht="14.5" x14ac:dyDescent="0.7">
      <c r="B134" s="19"/>
      <c r="E134" s="18"/>
      <c r="G134" s="20"/>
      <c r="H134" s="3"/>
      <c r="I134" s="3"/>
      <c r="J134" s="3"/>
      <c r="K134" s="3"/>
      <c r="L134" s="3"/>
      <c r="M134" s="3"/>
      <c r="N134" s="3"/>
    </row>
    <row r="135" spans="2:15" s="15" customFormat="1" ht="14.5" x14ac:dyDescent="0.7">
      <c r="B135" s="19"/>
      <c r="G135" s="20"/>
      <c r="H135" s="3"/>
      <c r="I135" s="3"/>
      <c r="J135" s="3"/>
      <c r="K135" s="3"/>
      <c r="L135" s="3"/>
      <c r="M135" s="3"/>
      <c r="N135" s="3"/>
    </row>
    <row r="136" spans="2:15" x14ac:dyDescent="0.75">
      <c r="E136" s="15"/>
    </row>
    <row r="137" spans="2:15" ht="30" customHeight="1" x14ac:dyDescent="0.75">
      <c r="E137" s="15"/>
    </row>
    <row r="138" spans="2:15" x14ac:dyDescent="0.75">
      <c r="E138" s="15"/>
    </row>
    <row r="139" spans="2:15" ht="45" customHeight="1" x14ac:dyDescent="0.75">
      <c r="E139" s="15"/>
    </row>
    <row r="140" spans="2:15" x14ac:dyDescent="0.75">
      <c r="E140" s="15"/>
    </row>
    <row r="141" spans="2:15" x14ac:dyDescent="0.75">
      <c r="E141" s="15"/>
    </row>
  </sheetData>
  <mergeCells count="175">
    <mergeCell ref="D66:D80"/>
    <mergeCell ref="D81:D98"/>
    <mergeCell ref="G99:G100"/>
    <mergeCell ref="N81:N98"/>
    <mergeCell ref="N99:N100"/>
    <mergeCell ref="G101:G104"/>
    <mergeCell ref="H101:H104"/>
    <mergeCell ref="I101:I104"/>
    <mergeCell ref="J61:J65"/>
    <mergeCell ref="M101:M104"/>
    <mergeCell ref="N101:N104"/>
    <mergeCell ref="J81:J98"/>
    <mergeCell ref="I99:I100"/>
    <mergeCell ref="G81:G98"/>
    <mergeCell ref="M81:M98"/>
    <mergeCell ref="N61:N65"/>
    <mergeCell ref="M61:M65"/>
    <mergeCell ref="I61:I65"/>
    <mergeCell ref="I66:I80"/>
    <mergeCell ref="D61:D65"/>
    <mergeCell ref="G66:G80"/>
    <mergeCell ref="N67:N80"/>
    <mergeCell ref="H99:H100"/>
    <mergeCell ref="B15:B24"/>
    <mergeCell ref="B25:B34"/>
    <mergeCell ref="G25:G34"/>
    <mergeCell ref="F15:F16"/>
    <mergeCell ref="J30:J33"/>
    <mergeCell ref="N50:N51"/>
    <mergeCell ref="C52:C60"/>
    <mergeCell ref="G52:G60"/>
    <mergeCell ref="H52:H60"/>
    <mergeCell ref="L52:L60"/>
    <mergeCell ref="C50:J50"/>
    <mergeCell ref="K50:K51"/>
    <mergeCell ref="L50:L51"/>
    <mergeCell ref="B52:B60"/>
    <mergeCell ref="B50:B51"/>
    <mergeCell ref="G9:G14"/>
    <mergeCell ref="A45:F45"/>
    <mergeCell ref="A47:N47"/>
    <mergeCell ref="A48:N48"/>
    <mergeCell ref="A49:N49"/>
    <mergeCell ref="N52:N60"/>
    <mergeCell ref="A50:A51"/>
    <mergeCell ref="M50:M51"/>
    <mergeCell ref="H9:H14"/>
    <mergeCell ref="M52:M60"/>
    <mergeCell ref="G15:G24"/>
    <mergeCell ref="A15:A24"/>
    <mergeCell ref="I20:I23"/>
    <mergeCell ref="J15:J16"/>
    <mergeCell ref="F17:F18"/>
    <mergeCell ref="H15:H24"/>
    <mergeCell ref="N25:N34"/>
    <mergeCell ref="F27:F28"/>
    <mergeCell ref="K25:K26"/>
    <mergeCell ref="J25:J26"/>
    <mergeCell ref="J27:J28"/>
    <mergeCell ref="J52:J60"/>
    <mergeCell ref="J9:J14"/>
    <mergeCell ref="I52:I60"/>
    <mergeCell ref="A1:N1"/>
    <mergeCell ref="A2:N2"/>
    <mergeCell ref="A3:N3"/>
    <mergeCell ref="A4:N4"/>
    <mergeCell ref="A5:N5"/>
    <mergeCell ref="N9:N14"/>
    <mergeCell ref="A6:N6"/>
    <mergeCell ref="A7:A8"/>
    <mergeCell ref="B7:B8"/>
    <mergeCell ref="K7:K8"/>
    <mergeCell ref="M7:M8"/>
    <mergeCell ref="N7:N8"/>
    <mergeCell ref="C9:C14"/>
    <mergeCell ref="D9:D14"/>
    <mergeCell ref="F9:F10"/>
    <mergeCell ref="C7:J7"/>
    <mergeCell ref="L7:L8"/>
    <mergeCell ref="M9:M14"/>
    <mergeCell ref="K9:K10"/>
    <mergeCell ref="L9:L14"/>
    <mergeCell ref="F11:F12"/>
    <mergeCell ref="A9:A14"/>
    <mergeCell ref="B9:B14"/>
    <mergeCell ref="I9:I14"/>
    <mergeCell ref="D121:E121"/>
    <mergeCell ref="C81:C98"/>
    <mergeCell ref="I81:I98"/>
    <mergeCell ref="M99:M100"/>
    <mergeCell ref="G105:G106"/>
    <mergeCell ref="H105:H106"/>
    <mergeCell ref="A107:F107"/>
    <mergeCell ref="J67:J80"/>
    <mergeCell ref="M67:M80"/>
    <mergeCell ref="B99:B104"/>
    <mergeCell ref="C99:C100"/>
    <mergeCell ref="C101:C104"/>
    <mergeCell ref="A119:F119"/>
    <mergeCell ref="C105:C106"/>
    <mergeCell ref="A81:A98"/>
    <mergeCell ref="B81:B98"/>
    <mergeCell ref="B105:B106"/>
    <mergeCell ref="A99:A104"/>
    <mergeCell ref="B66:B80"/>
    <mergeCell ref="C66:C80"/>
    <mergeCell ref="I114:I116"/>
    <mergeCell ref="M114:M116"/>
    <mergeCell ref="I105:I106"/>
    <mergeCell ref="J101:J104"/>
    <mergeCell ref="B61:B65"/>
    <mergeCell ref="C61:C65"/>
    <mergeCell ref="G61:G65"/>
    <mergeCell ref="A25:A34"/>
    <mergeCell ref="N15:N24"/>
    <mergeCell ref="C25:C34"/>
    <mergeCell ref="D25:D34"/>
    <mergeCell ref="L15:L24"/>
    <mergeCell ref="K15:K16"/>
    <mergeCell ref="J17:J18"/>
    <mergeCell ref="J20:J23"/>
    <mergeCell ref="I17:I18"/>
    <mergeCell ref="C15:C24"/>
    <mergeCell ref="D15:D24"/>
    <mergeCell ref="H25:H34"/>
    <mergeCell ref="I27:I28"/>
    <mergeCell ref="I30:I33"/>
    <mergeCell ref="L25:L34"/>
    <mergeCell ref="M25:M34"/>
    <mergeCell ref="F25:F26"/>
    <mergeCell ref="I25:I26"/>
    <mergeCell ref="M15:M24"/>
    <mergeCell ref="I15:I16"/>
    <mergeCell ref="A52:A60"/>
    <mergeCell ref="H114:H116"/>
    <mergeCell ref="A118:F118"/>
    <mergeCell ref="A114:A115"/>
    <mergeCell ref="G114:G116"/>
    <mergeCell ref="A109:N109"/>
    <mergeCell ref="A110:N110"/>
    <mergeCell ref="A111:N111"/>
    <mergeCell ref="A112:A113"/>
    <mergeCell ref="B112:B113"/>
    <mergeCell ref="C112:J112"/>
    <mergeCell ref="K112:K113"/>
    <mergeCell ref="L112:L113"/>
    <mergeCell ref="M112:M113"/>
    <mergeCell ref="N112:N113"/>
    <mergeCell ref="L114:L115"/>
    <mergeCell ref="C114:C116"/>
    <mergeCell ref="B114:B116"/>
    <mergeCell ref="A61:A65"/>
    <mergeCell ref="N114:N116"/>
    <mergeCell ref="A66:A80"/>
    <mergeCell ref="A35:A44"/>
    <mergeCell ref="B35:B44"/>
    <mergeCell ref="C35:C44"/>
    <mergeCell ref="D35:D44"/>
    <mergeCell ref="F35:F36"/>
    <mergeCell ref="G35:G44"/>
    <mergeCell ref="H35:H44"/>
    <mergeCell ref="I35:I36"/>
    <mergeCell ref="J35:J36"/>
    <mergeCell ref="K35:K36"/>
    <mergeCell ref="L35:L44"/>
    <mergeCell ref="M35:M44"/>
    <mergeCell ref="N35:N44"/>
    <mergeCell ref="F37:F38"/>
    <mergeCell ref="I37:I38"/>
    <mergeCell ref="J37:J38"/>
    <mergeCell ref="I40:I43"/>
    <mergeCell ref="J40:J43"/>
    <mergeCell ref="L92:L94"/>
    <mergeCell ref="L95:L96"/>
    <mergeCell ref="L87:L90"/>
  </mergeCells>
  <conditionalFormatting sqref="I81 I66 I9">
    <cfRule type="expression" dxfId="472" priority="233" stopIfTrue="1">
      <formula>$I9="Departamento de Jurídica"</formula>
    </cfRule>
    <cfRule type="expression" dxfId="471" priority="234">
      <formula>$I9="Departamento de Relaciones Públicas"</formula>
    </cfRule>
    <cfRule type="expression" dxfId="470" priority="235">
      <formula>$I9="Departamento de Planificación"</formula>
    </cfRule>
    <cfRule type="expression" dxfId="469" priority="236">
      <formula>$I9="Subdirector de Contabilidad"</formula>
    </cfRule>
    <cfRule type="expression" dxfId="468" priority="237">
      <formula>$I9="Subdirector Administrativo"</formula>
    </cfRule>
    <cfRule type="expression" dxfId="467" priority="238">
      <formula>$I9="Subdirector Académico"</formula>
    </cfRule>
    <cfRule type="expression" dxfId="466" priority="239">
      <formula>$I9="Subdirector de Investigación, Extensión y Educación Continua"</formula>
    </cfRule>
    <cfRule type="expression" dxfId="465" priority="240">
      <formula>$I9="Director"</formula>
    </cfRule>
  </conditionalFormatting>
  <conditionalFormatting sqref="L9 L25 L105:L106 L63:L65">
    <cfRule type="expression" dxfId="464" priority="230">
      <formula>$L9="BAJO"</formula>
    </cfRule>
    <cfRule type="expression" dxfId="463" priority="231">
      <formula>$L9="MEDIO"</formula>
    </cfRule>
    <cfRule type="expression" dxfId="462" priority="232">
      <formula>$L9="ALTO"</formula>
    </cfRule>
  </conditionalFormatting>
  <conditionalFormatting sqref="I15:I17 I19:I20 I24">
    <cfRule type="expression" dxfId="461" priority="222" stopIfTrue="1">
      <formula>$I15="Departamento de Jurídica"</formula>
    </cfRule>
    <cfRule type="expression" dxfId="460" priority="223">
      <formula>$I15="Departamento de Relaciones Públicas"</formula>
    </cfRule>
    <cfRule type="expression" dxfId="459" priority="224">
      <formula>$I15="Departamento de Planificación"</formula>
    </cfRule>
    <cfRule type="expression" dxfId="458" priority="225">
      <formula>$I15="Subdirector de Contabilidad"</formula>
    </cfRule>
    <cfRule type="expression" dxfId="457" priority="226">
      <formula>$I15="Subdirector Administrativo"</formula>
    </cfRule>
    <cfRule type="expression" dxfId="456" priority="227">
      <formula>$I15="Subdirector Académico"</formula>
    </cfRule>
    <cfRule type="expression" dxfId="455" priority="228">
      <formula>$I15="Subdirector de Investigación, Extensión y Educación Continua"</formula>
    </cfRule>
    <cfRule type="expression" dxfId="454" priority="229">
      <formula>$I15="Director"</formula>
    </cfRule>
  </conditionalFormatting>
  <conditionalFormatting sqref="L15">
    <cfRule type="expression" dxfId="453" priority="219">
      <formula>$L15="BAJO"</formula>
    </cfRule>
    <cfRule type="expression" dxfId="452" priority="220">
      <formula>$L15="MEDIO"</formula>
    </cfRule>
    <cfRule type="expression" dxfId="451" priority="221">
      <formula>$L15="ALTO"</formula>
    </cfRule>
  </conditionalFormatting>
  <conditionalFormatting sqref="I25:I27 I29:I30 I34">
    <cfRule type="expression" dxfId="450" priority="211" stopIfTrue="1">
      <formula>$I25="Departamento de Jurídica"</formula>
    </cfRule>
    <cfRule type="expression" dxfId="449" priority="212">
      <formula>$I25="Departamento de Relaciones Públicas"</formula>
    </cfRule>
    <cfRule type="expression" dxfId="448" priority="213">
      <formula>$I25="Departamento de Planificación"</formula>
    </cfRule>
    <cfRule type="expression" dxfId="447" priority="214">
      <formula>$I25="Subdirector de Contabilidad"</formula>
    </cfRule>
    <cfRule type="expression" dxfId="446" priority="215">
      <formula>$I25="Subdirector Administrativo"</formula>
    </cfRule>
    <cfRule type="expression" dxfId="445" priority="216">
      <formula>$I25="Subdirector Académico"</formula>
    </cfRule>
    <cfRule type="expression" dxfId="444" priority="217">
      <formula>$I25="Subdirector de Investigación, Extensión y Educación Continua"</formula>
    </cfRule>
    <cfRule type="expression" dxfId="443" priority="218">
      <formula>$I25="Director"</formula>
    </cfRule>
  </conditionalFormatting>
  <conditionalFormatting sqref="I52">
    <cfRule type="expression" dxfId="442" priority="196" stopIfTrue="1">
      <formula>$I52="Departamento de Jurídica"</formula>
    </cfRule>
    <cfRule type="expression" dxfId="441" priority="197">
      <formula>$I52="Departamento de Relaciones Públicas"</formula>
    </cfRule>
    <cfRule type="expression" dxfId="440" priority="198">
      <formula>$I52="Departamento de Planificación"</formula>
    </cfRule>
    <cfRule type="expression" dxfId="439" priority="199">
      <formula>$I52="Subdirector de Contabilidad"</formula>
    </cfRule>
    <cfRule type="expression" dxfId="438" priority="200">
      <formula>$I52="Subdirector Administrativo"</formula>
    </cfRule>
    <cfRule type="expression" dxfId="437" priority="201">
      <formula>$I52="Subdirector Académico"</formula>
    </cfRule>
    <cfRule type="expression" dxfId="436" priority="202">
      <formula>$I52="Subdirector de Investigación, Extensión y Educación Continua"</formula>
    </cfRule>
    <cfRule type="expression" dxfId="435" priority="203">
      <formula>$I52="Director"</formula>
    </cfRule>
  </conditionalFormatting>
  <conditionalFormatting sqref="L52">
    <cfRule type="expression" dxfId="434" priority="193">
      <formula>$L52="BAJO"</formula>
    </cfRule>
    <cfRule type="expression" dxfId="433" priority="194">
      <formula>$L52="MEDIO"</formula>
    </cfRule>
    <cfRule type="expression" dxfId="432" priority="195">
      <formula>$L52="ALTO"</formula>
    </cfRule>
  </conditionalFormatting>
  <conditionalFormatting sqref="I61">
    <cfRule type="expression" dxfId="431" priority="185" stopIfTrue="1">
      <formula>$I61="Departamento de Jurídica"</formula>
    </cfRule>
    <cfRule type="expression" dxfId="430" priority="186">
      <formula>$I61="Departamento de Relaciones Públicas"</formula>
    </cfRule>
    <cfRule type="expression" dxfId="429" priority="187">
      <formula>$I61="Departamento de Planificación"</formula>
    </cfRule>
    <cfRule type="expression" dxfId="428" priority="188">
      <formula>$I61="Subdirector de Contabilidad"</formula>
    </cfRule>
    <cfRule type="expression" dxfId="427" priority="189">
      <formula>$I61="Subdirector Administrativo"</formula>
    </cfRule>
    <cfRule type="expression" dxfId="426" priority="190">
      <formula>$I61="Subdirector Académico"</formula>
    </cfRule>
    <cfRule type="expression" dxfId="425" priority="191">
      <formula>$I61="Subdirector de Investigación, Extensión y Educación Continua"</formula>
    </cfRule>
    <cfRule type="expression" dxfId="424" priority="192">
      <formula>$I61="Director"</formula>
    </cfRule>
  </conditionalFormatting>
  <conditionalFormatting sqref="L61">
    <cfRule type="expression" dxfId="423" priority="182">
      <formula>$L61="BAJO"</formula>
    </cfRule>
    <cfRule type="expression" dxfId="422" priority="183">
      <formula>$L61="MEDIO"</formula>
    </cfRule>
    <cfRule type="expression" dxfId="421" priority="184">
      <formula>$L61="ALTO"</formula>
    </cfRule>
  </conditionalFormatting>
  <conditionalFormatting sqref="L67">
    <cfRule type="expression" dxfId="420" priority="168">
      <formula>$L67="BAJO"</formula>
    </cfRule>
    <cfRule type="expression" dxfId="419" priority="169">
      <formula>$L67="MEDIO"</formula>
    </cfRule>
    <cfRule type="expression" dxfId="418" priority="170">
      <formula>$L67="ALTO"</formula>
    </cfRule>
  </conditionalFormatting>
  <conditionalFormatting sqref="L68:L73">
    <cfRule type="expression" dxfId="417" priority="165">
      <formula>$L68="BAJO"</formula>
    </cfRule>
    <cfRule type="expression" dxfId="416" priority="166">
      <formula>$L68="MEDIO"</formula>
    </cfRule>
    <cfRule type="expression" dxfId="415" priority="167">
      <formula>$L68="ALTO"</formula>
    </cfRule>
  </conditionalFormatting>
  <conditionalFormatting sqref="L66">
    <cfRule type="expression" dxfId="414" priority="154">
      <formula>$L66="BAJO"</formula>
    </cfRule>
    <cfRule type="expression" dxfId="413" priority="155">
      <formula>$L66="MEDIO"</formula>
    </cfRule>
    <cfRule type="expression" dxfId="412" priority="156">
      <formula>$L66="ALTO"</formula>
    </cfRule>
  </conditionalFormatting>
  <conditionalFormatting sqref="L80">
    <cfRule type="expression" dxfId="411" priority="151">
      <formula>$L80="BAJO"</formula>
    </cfRule>
    <cfRule type="expression" dxfId="410" priority="152">
      <formula>$L80="MEDIO"</formula>
    </cfRule>
    <cfRule type="expression" dxfId="409" priority="153">
      <formula>$L80="ALTO"</formula>
    </cfRule>
  </conditionalFormatting>
  <conditionalFormatting sqref="L82">
    <cfRule type="expression" dxfId="408" priority="140">
      <formula>$L82="BAJO"</formula>
    </cfRule>
    <cfRule type="expression" dxfId="407" priority="141">
      <formula>$L82="MEDIO"</formula>
    </cfRule>
    <cfRule type="expression" dxfId="406" priority="142">
      <formula>$L82="ALTO"</formula>
    </cfRule>
  </conditionalFormatting>
  <conditionalFormatting sqref="L83:L87">
    <cfRule type="expression" dxfId="405" priority="137">
      <formula>$L83="BAJO"</formula>
    </cfRule>
    <cfRule type="expression" dxfId="404" priority="138">
      <formula>$L83="MEDIO"</formula>
    </cfRule>
    <cfRule type="expression" dxfId="403" priority="139">
      <formula>$L83="ALTO"</formula>
    </cfRule>
  </conditionalFormatting>
  <conditionalFormatting sqref="L81">
    <cfRule type="expression" dxfId="402" priority="126">
      <formula>$L81="BAJO"</formula>
    </cfRule>
    <cfRule type="expression" dxfId="401" priority="127">
      <formula>$L81="MEDIO"</formula>
    </cfRule>
    <cfRule type="expression" dxfId="400" priority="128">
      <formula>$L81="ALTO"</formula>
    </cfRule>
  </conditionalFormatting>
  <conditionalFormatting sqref="L98">
    <cfRule type="expression" dxfId="399" priority="123">
      <formula>$L98="BAJO"</formula>
    </cfRule>
    <cfRule type="expression" dxfId="398" priority="124">
      <formula>$L98="MEDIO"</formula>
    </cfRule>
    <cfRule type="expression" dxfId="397" priority="125">
      <formula>$L98="ALTO"</formula>
    </cfRule>
  </conditionalFormatting>
  <conditionalFormatting sqref="L91">
    <cfRule type="expression" dxfId="396" priority="120">
      <formula>$L91="BAJO"</formula>
    </cfRule>
    <cfRule type="expression" dxfId="395" priority="121">
      <formula>$L91="MEDIO"</formula>
    </cfRule>
    <cfRule type="expression" dxfId="394" priority="122">
      <formula>$L91="ALTO"</formula>
    </cfRule>
  </conditionalFormatting>
  <conditionalFormatting sqref="L99:L104">
    <cfRule type="expression" dxfId="393" priority="106">
      <formula>$L99="BAJO"</formula>
    </cfRule>
    <cfRule type="expression" dxfId="392" priority="107">
      <formula>$L99="MEDIO"</formula>
    </cfRule>
    <cfRule type="expression" dxfId="391" priority="108">
      <formula>$L99="ALTO"</formula>
    </cfRule>
  </conditionalFormatting>
  <conditionalFormatting sqref="I105">
    <cfRule type="expression" dxfId="390" priority="68" stopIfTrue="1">
      <formula>$I105="Departamento de Jurídica"</formula>
    </cfRule>
    <cfRule type="expression" dxfId="389" priority="69">
      <formula>$I105="Departamento de Relaciones Públicas"</formula>
    </cfRule>
    <cfRule type="expression" dxfId="388" priority="70">
      <formula>$I105="Departamento de Planificación"</formula>
    </cfRule>
    <cfRule type="expression" dxfId="387" priority="71">
      <formula>$I105="Subdirector de Contabilidad"</formula>
    </cfRule>
    <cfRule type="expression" dxfId="386" priority="72">
      <formula>$I105="Subdirector Administrativo"</formula>
    </cfRule>
    <cfRule type="expression" dxfId="385" priority="73">
      <formula>$I105="Subdirector Académico"</formula>
    </cfRule>
    <cfRule type="expression" dxfId="384" priority="74">
      <formula>$I105="Subdirector de Investigación, Extensión y Educación Continua"</formula>
    </cfRule>
    <cfRule type="expression" dxfId="383" priority="75">
      <formula>$I105="Director"</formula>
    </cfRule>
  </conditionalFormatting>
  <conditionalFormatting sqref="I99">
    <cfRule type="expression" dxfId="382" priority="84" stopIfTrue="1">
      <formula>$I99="Departamento de Jurídica"</formula>
    </cfRule>
    <cfRule type="expression" dxfId="381" priority="85">
      <formula>$I99="Departamento de Relaciones Públicas"</formula>
    </cfRule>
    <cfRule type="expression" dxfId="380" priority="86">
      <formula>$I99="Departamento de Planificación"</formula>
    </cfRule>
    <cfRule type="expression" dxfId="379" priority="87">
      <formula>$I99="Subdirector de Contabilidad"</formula>
    </cfRule>
    <cfRule type="expression" dxfId="378" priority="88">
      <formula>$I99="Subdirector Administrativo"</formula>
    </cfRule>
    <cfRule type="expression" dxfId="377" priority="89">
      <formula>$I99="Subdirector Académico"</formula>
    </cfRule>
    <cfRule type="expression" dxfId="376" priority="90">
      <formula>$I99="Subdirector de Investigación, Extensión y Educación Continua"</formula>
    </cfRule>
    <cfRule type="expression" dxfId="375" priority="91">
      <formula>$I99="Director"</formula>
    </cfRule>
  </conditionalFormatting>
  <conditionalFormatting sqref="I101">
    <cfRule type="expression" dxfId="374" priority="76" stopIfTrue="1">
      <formula>$I101="Departamento de Jurídica"</formula>
    </cfRule>
    <cfRule type="expression" dxfId="373" priority="77">
      <formula>$I101="Departamento de Relaciones Públicas"</formula>
    </cfRule>
    <cfRule type="expression" dxfId="372" priority="78">
      <formula>$I101="Departamento de Planificación"</formula>
    </cfRule>
    <cfRule type="expression" dxfId="371" priority="79">
      <formula>$I101="Subdirector de Contabilidad"</formula>
    </cfRule>
    <cfRule type="expression" dxfId="370" priority="80">
      <formula>$I101="Subdirector Administrativo"</formula>
    </cfRule>
    <cfRule type="expression" dxfId="369" priority="81">
      <formula>$I101="Subdirector Académico"</formula>
    </cfRule>
    <cfRule type="expression" dxfId="368" priority="82">
      <formula>$I101="Subdirector de Investigación, Extensión y Educación Continua"</formula>
    </cfRule>
    <cfRule type="expression" dxfId="367" priority="83">
      <formula>$I101="Director"</formula>
    </cfRule>
  </conditionalFormatting>
  <conditionalFormatting sqref="I114">
    <cfRule type="expression" dxfId="366" priority="57" stopIfTrue="1">
      <formula>$I114="Departamento de Jurídica"</formula>
    </cfRule>
    <cfRule type="expression" dxfId="365" priority="58">
      <formula>$I114="Departamento de Relaciones Públicas"</formula>
    </cfRule>
    <cfRule type="expression" dxfId="364" priority="59">
      <formula>$I114="Departamento de Planificación"</formula>
    </cfRule>
    <cfRule type="expression" dxfId="363" priority="60">
      <formula>$I114="Subdirector de Contabilidad"</formula>
    </cfRule>
    <cfRule type="expression" dxfId="362" priority="61">
      <formula>$I114="Subdirector Administrativo"</formula>
    </cfRule>
    <cfRule type="expression" dxfId="361" priority="62">
      <formula>$I114="Subdirector Académico"</formula>
    </cfRule>
    <cfRule type="expression" dxfId="360" priority="63">
      <formula>$I114="Subdirector de Investigación, Extensión y Educación Continua"</formula>
    </cfRule>
    <cfRule type="expression" dxfId="359" priority="64">
      <formula>$I114="Director"</formula>
    </cfRule>
  </conditionalFormatting>
  <conditionalFormatting sqref="L114">
    <cfRule type="expression" dxfId="358" priority="54">
      <formula>$L114="BAJO"</formula>
    </cfRule>
    <cfRule type="expression" dxfId="357" priority="55">
      <formula>$L114="MEDIO"</formula>
    </cfRule>
    <cfRule type="expression" dxfId="356" priority="56">
      <formula>$L114="ALTO"</formula>
    </cfRule>
  </conditionalFormatting>
  <conditionalFormatting sqref="L62">
    <cfRule type="expression" dxfId="355" priority="51">
      <formula>$L62="BAJO"</formula>
    </cfRule>
    <cfRule type="expression" dxfId="354" priority="52">
      <formula>$L62="MEDIO"</formula>
    </cfRule>
    <cfRule type="expression" dxfId="353" priority="53">
      <formula>$L62="ALTO"</formula>
    </cfRule>
  </conditionalFormatting>
  <conditionalFormatting sqref="L76">
    <cfRule type="expression" dxfId="352" priority="48">
      <formula>$L76="BAJO"</formula>
    </cfRule>
    <cfRule type="expression" dxfId="351" priority="49">
      <formula>$L76="MEDIO"</formula>
    </cfRule>
    <cfRule type="expression" dxfId="350" priority="50">
      <formula>$L76="ALTO"</formula>
    </cfRule>
  </conditionalFormatting>
  <conditionalFormatting sqref="L74">
    <cfRule type="expression" dxfId="349" priority="45">
      <formula>$L74="BAJO"</formula>
    </cfRule>
    <cfRule type="expression" dxfId="348" priority="46">
      <formula>$L74="MEDIO"</formula>
    </cfRule>
    <cfRule type="expression" dxfId="347" priority="47">
      <formula>$L74="ALTO"</formula>
    </cfRule>
  </conditionalFormatting>
  <conditionalFormatting sqref="L75">
    <cfRule type="expression" dxfId="346" priority="42">
      <formula>$L75="BAJO"</formula>
    </cfRule>
    <cfRule type="expression" dxfId="345" priority="43">
      <formula>$L75="MEDIO"</formula>
    </cfRule>
    <cfRule type="expression" dxfId="344" priority="44">
      <formula>$L75="ALTO"</formula>
    </cfRule>
  </conditionalFormatting>
  <conditionalFormatting sqref="L77">
    <cfRule type="expression" dxfId="343" priority="39">
      <formula>$L77="BAJO"</formula>
    </cfRule>
    <cfRule type="expression" dxfId="342" priority="40">
      <formula>$L77="MEDIO"</formula>
    </cfRule>
    <cfRule type="expression" dxfId="341" priority="41">
      <formula>$L77="ALTO"</formula>
    </cfRule>
  </conditionalFormatting>
  <conditionalFormatting sqref="L78">
    <cfRule type="expression" dxfId="340" priority="36">
      <formula>$L78="BAJO"</formula>
    </cfRule>
    <cfRule type="expression" dxfId="339" priority="37">
      <formula>$L78="MEDIO"</formula>
    </cfRule>
    <cfRule type="expression" dxfId="338" priority="38">
      <formula>$L78="ALTO"</formula>
    </cfRule>
  </conditionalFormatting>
  <conditionalFormatting sqref="L79">
    <cfRule type="expression" dxfId="337" priority="33">
      <formula>$L79="BAJO"</formula>
    </cfRule>
    <cfRule type="expression" dxfId="336" priority="34">
      <formula>$L79="MEDIO"</formula>
    </cfRule>
    <cfRule type="expression" dxfId="335" priority="35">
      <formula>$L79="ALTO"</formula>
    </cfRule>
  </conditionalFormatting>
  <conditionalFormatting sqref="L95">
    <cfRule type="expression" dxfId="334" priority="21">
      <formula>$L95="BAJO"</formula>
    </cfRule>
    <cfRule type="expression" dxfId="333" priority="22">
      <formula>$L95="MEDIO"</formula>
    </cfRule>
    <cfRule type="expression" dxfId="332" priority="23">
      <formula>$L95="ALTO"</formula>
    </cfRule>
  </conditionalFormatting>
  <conditionalFormatting sqref="L92">
    <cfRule type="expression" dxfId="331" priority="24">
      <formula>$L92="BAJO"</formula>
    </cfRule>
    <cfRule type="expression" dxfId="330" priority="25">
      <formula>$L92="MEDIO"</formula>
    </cfRule>
    <cfRule type="expression" dxfId="329" priority="26">
      <formula>$L92="ALTO"</formula>
    </cfRule>
  </conditionalFormatting>
  <conditionalFormatting sqref="L97">
    <cfRule type="expression" dxfId="328" priority="18">
      <formula>$L97="BAJO"</formula>
    </cfRule>
    <cfRule type="expression" dxfId="327" priority="19">
      <formula>$L97="MEDIO"</formula>
    </cfRule>
    <cfRule type="expression" dxfId="326" priority="20">
      <formula>$L97="ALTO"</formula>
    </cfRule>
  </conditionalFormatting>
  <conditionalFormatting sqref="L35">
    <cfRule type="expression" dxfId="325" priority="15">
      <formula>$L35="BAJO"</formula>
    </cfRule>
    <cfRule type="expression" dxfId="324" priority="16">
      <formula>$L35="MEDIO"</formula>
    </cfRule>
    <cfRule type="expression" dxfId="323" priority="17">
      <formula>$L35="ALTO"</formula>
    </cfRule>
  </conditionalFormatting>
  <conditionalFormatting sqref="I35:I37 I39:I40 I44">
    <cfRule type="expression" dxfId="322" priority="7" stopIfTrue="1">
      <formula>$I35="Departamento de Jurídica"</formula>
    </cfRule>
    <cfRule type="expression" dxfId="321" priority="8">
      <formula>$I35="Departamento de Relaciones Públicas"</formula>
    </cfRule>
    <cfRule type="expression" dxfId="320" priority="9">
      <formula>$I35="Departamento de Planificación"</formula>
    </cfRule>
    <cfRule type="expression" dxfId="319" priority="10">
      <formula>$I35="Subdirector de Contabilidad"</formula>
    </cfRule>
    <cfRule type="expression" dxfId="318" priority="11">
      <formula>$I35="Subdirector Administrativo"</formula>
    </cfRule>
    <cfRule type="expression" dxfId="317" priority="12">
      <formula>$I35="Subdirector Académico"</formula>
    </cfRule>
    <cfRule type="expression" dxfId="316" priority="13">
      <formula>$I35="Subdirector de Investigación, Extensión y Educación Continua"</formula>
    </cfRule>
    <cfRule type="expression" dxfId="315" priority="14">
      <formula>$I35="Director"</formula>
    </cfRule>
  </conditionalFormatting>
  <conditionalFormatting sqref="L116">
    <cfRule type="expression" dxfId="314" priority="4">
      <formula>$L116="BAJO"</formula>
    </cfRule>
    <cfRule type="expression" dxfId="313" priority="5">
      <formula>$L116="MEDIO"</formula>
    </cfRule>
    <cfRule type="expression" dxfId="312" priority="6">
      <formula>$L116="ALTO"</formula>
    </cfRule>
  </conditionalFormatting>
  <conditionalFormatting sqref="L117">
    <cfRule type="expression" dxfId="311" priority="1">
      <formula>$L117="BAJO"</formula>
    </cfRule>
    <cfRule type="expression" dxfId="310" priority="2">
      <formula>$L117="MEDIO"</formula>
    </cfRule>
    <cfRule type="expression" dxfId="309" priority="3">
      <formula>$L117="ALTO"</formula>
    </cfRule>
  </conditionalFormatting>
  <printOptions horizontalCentered="1"/>
  <pageMargins left="0.98425196850393704" right="0.98425196850393704" top="0.98425196850393704" bottom="0.98425196850393704" header="0.51181102362204722" footer="0.51181102362204722"/>
  <pageSetup scale="60" orientation="landscape" r:id="rId1"/>
  <rowBreaks count="7" manualBreakCount="7">
    <brk id="16" max="13" man="1"/>
    <brk id="32" max="13" man="1"/>
    <brk id="46" max="13" man="1"/>
    <brk id="60" max="13" man="1"/>
    <brk id="72" max="13" man="1"/>
    <brk id="107" max="13" man="1"/>
    <brk id="123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7" id="{4E3FB9D3-62B5-40FA-B37A-1766A950B63A}">
            <xm:f>'EJE 1 GESTIÓN INSTITUCIONAL'!$E18="Dirección"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E124:E129 D121 F121:K121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view="pageBreakPreview" zoomScale="90" zoomScaleNormal="112" zoomScaleSheetLayoutView="90" workbookViewId="0">
      <selection activeCell="A34" sqref="A7:N34"/>
    </sheetView>
  </sheetViews>
  <sheetFormatPr baseColWidth="10" defaultRowHeight="14.75" x14ac:dyDescent="0.75"/>
  <cols>
    <col min="1" max="1" width="6.40625" customWidth="1"/>
    <col min="2" max="2" width="14.40625" style="14" customWidth="1"/>
    <col min="3" max="3" width="18.86328125" customWidth="1"/>
    <col min="4" max="4" width="5.7265625" customWidth="1"/>
    <col min="5" max="5" width="23.1328125" customWidth="1"/>
    <col min="6" max="6" width="13.86328125" customWidth="1"/>
    <col min="7" max="7" width="13.40625" style="1" customWidth="1"/>
    <col min="8" max="8" width="12" style="2" customWidth="1"/>
    <col min="9" max="9" width="15.40625" style="2" customWidth="1"/>
    <col min="10" max="10" width="13.7265625" style="2" customWidth="1"/>
    <col min="11" max="11" width="14" style="2" customWidth="1"/>
    <col min="12" max="12" width="3" style="2" customWidth="1"/>
    <col min="13" max="13" width="14.54296875" style="2" customWidth="1"/>
    <col min="14" max="14" width="16" style="2" customWidth="1"/>
  </cols>
  <sheetData>
    <row r="1" spans="1:15" ht="140.2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6.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36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s="15" customFormat="1" ht="14.5" x14ac:dyDescent="0.7">
      <c r="A5" s="147" t="s">
        <v>369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5" s="15" customFormat="1" ht="14.5" x14ac:dyDescent="0.7">
      <c r="A6" s="136" t="s">
        <v>368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6.25" customHeight="1" x14ac:dyDescent="0.7">
      <c r="A7" s="113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2</v>
      </c>
      <c r="N7" s="113" t="s">
        <v>3</v>
      </c>
    </row>
    <row r="8" spans="1:15" s="15" customFormat="1" ht="48" customHeight="1" x14ac:dyDescent="0.7">
      <c r="A8" s="113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82.5" customHeight="1" x14ac:dyDescent="0.7">
      <c r="A9" s="123"/>
      <c r="B9" s="110" t="s">
        <v>735</v>
      </c>
      <c r="C9" s="110" t="s">
        <v>721</v>
      </c>
      <c r="D9" s="103">
        <v>1</v>
      </c>
      <c r="E9" s="90" t="s">
        <v>379</v>
      </c>
      <c r="F9" s="98" t="s">
        <v>310</v>
      </c>
      <c r="G9" s="49">
        <v>1000</v>
      </c>
      <c r="H9" s="98" t="s">
        <v>720</v>
      </c>
      <c r="I9" s="112" t="s">
        <v>174</v>
      </c>
      <c r="J9" s="112" t="s">
        <v>381</v>
      </c>
      <c r="K9" s="97" t="s">
        <v>382</v>
      </c>
      <c r="L9" s="109" t="s">
        <v>185</v>
      </c>
      <c r="M9" s="110" t="s">
        <v>44</v>
      </c>
      <c r="N9" s="111" t="s">
        <v>45</v>
      </c>
    </row>
    <row r="10" spans="1:15" s="15" customFormat="1" ht="75.75" customHeight="1" x14ac:dyDescent="0.7">
      <c r="A10" s="123"/>
      <c r="B10" s="110"/>
      <c r="C10" s="110"/>
      <c r="D10" s="103">
        <v>1</v>
      </c>
      <c r="E10" s="90" t="s">
        <v>380</v>
      </c>
      <c r="F10" s="98" t="s">
        <v>310</v>
      </c>
      <c r="G10" s="49">
        <v>1000</v>
      </c>
      <c r="H10" s="98" t="s">
        <v>720</v>
      </c>
      <c r="I10" s="112"/>
      <c r="J10" s="112"/>
      <c r="K10" s="97" t="s">
        <v>383</v>
      </c>
      <c r="L10" s="109"/>
      <c r="M10" s="110"/>
      <c r="N10" s="111"/>
    </row>
    <row r="11" spans="1:15" s="15" customFormat="1" ht="82.5" customHeight="1" x14ac:dyDescent="0.7">
      <c r="A11" s="123"/>
      <c r="B11" s="110" t="s">
        <v>735</v>
      </c>
      <c r="C11" s="110" t="s">
        <v>722</v>
      </c>
      <c r="D11" s="103">
        <v>1</v>
      </c>
      <c r="E11" s="90" t="s">
        <v>379</v>
      </c>
      <c r="F11" s="98" t="s">
        <v>310</v>
      </c>
      <c r="G11" s="49">
        <v>1000</v>
      </c>
      <c r="H11" s="98" t="s">
        <v>720</v>
      </c>
      <c r="I11" s="112" t="s">
        <v>174</v>
      </c>
      <c r="J11" s="112" t="s">
        <v>381</v>
      </c>
      <c r="K11" s="97" t="s">
        <v>382</v>
      </c>
      <c r="L11" s="109" t="s">
        <v>185</v>
      </c>
      <c r="M11" s="110" t="s">
        <v>44</v>
      </c>
      <c r="N11" s="111" t="s">
        <v>45</v>
      </c>
    </row>
    <row r="12" spans="1:15" s="15" customFormat="1" ht="77.25" customHeight="1" x14ac:dyDescent="0.7">
      <c r="A12" s="123"/>
      <c r="B12" s="110"/>
      <c r="C12" s="110"/>
      <c r="D12" s="103">
        <v>1</v>
      </c>
      <c r="E12" s="90" t="s">
        <v>380</v>
      </c>
      <c r="F12" s="98" t="s">
        <v>310</v>
      </c>
      <c r="G12" s="49">
        <v>1000</v>
      </c>
      <c r="H12" s="98" t="s">
        <v>392</v>
      </c>
      <c r="I12" s="112"/>
      <c r="J12" s="112"/>
      <c r="K12" s="97" t="s">
        <v>383</v>
      </c>
      <c r="L12" s="109"/>
      <c r="M12" s="110"/>
      <c r="N12" s="111"/>
    </row>
    <row r="13" spans="1:15" s="15" customFormat="1" ht="51.75" customHeight="1" x14ac:dyDescent="0.7">
      <c r="A13" s="123" t="s">
        <v>143</v>
      </c>
      <c r="B13" s="111" t="s">
        <v>384</v>
      </c>
      <c r="C13" s="110" t="s">
        <v>391</v>
      </c>
      <c r="D13" s="103">
        <v>1</v>
      </c>
      <c r="E13" s="90" t="s">
        <v>386</v>
      </c>
      <c r="F13" s="98" t="s">
        <v>113</v>
      </c>
      <c r="G13" s="49">
        <f>3750*30</f>
        <v>112500</v>
      </c>
      <c r="H13" s="24" t="s">
        <v>633</v>
      </c>
      <c r="I13" s="112" t="s">
        <v>174</v>
      </c>
      <c r="J13" s="112" t="s">
        <v>389</v>
      </c>
      <c r="K13" s="97" t="s">
        <v>397</v>
      </c>
      <c r="L13" s="109" t="s">
        <v>185</v>
      </c>
      <c r="M13" s="110" t="s">
        <v>357</v>
      </c>
      <c r="N13" s="111" t="s">
        <v>390</v>
      </c>
    </row>
    <row r="14" spans="1:15" s="15" customFormat="1" ht="51.75" customHeight="1" x14ac:dyDescent="0.7">
      <c r="A14" s="123"/>
      <c r="B14" s="111"/>
      <c r="C14" s="110"/>
      <c r="D14" s="103">
        <v>1</v>
      </c>
      <c r="E14" s="90" t="s">
        <v>387</v>
      </c>
      <c r="F14" s="98" t="s">
        <v>113</v>
      </c>
      <c r="G14" s="49">
        <f>1500+2250*30</f>
        <v>69000</v>
      </c>
      <c r="H14" s="24" t="s">
        <v>637</v>
      </c>
      <c r="I14" s="112"/>
      <c r="J14" s="112"/>
      <c r="K14" s="97" t="s">
        <v>397</v>
      </c>
      <c r="L14" s="109"/>
      <c r="M14" s="110"/>
      <c r="N14" s="111"/>
    </row>
    <row r="15" spans="1:15" s="15" customFormat="1" ht="48.75" customHeight="1" x14ac:dyDescent="0.7">
      <c r="A15" s="123"/>
      <c r="B15" s="111"/>
      <c r="C15" s="110"/>
      <c r="D15" s="103">
        <v>1</v>
      </c>
      <c r="E15" s="90" t="s">
        <v>388</v>
      </c>
      <c r="F15" s="98" t="s">
        <v>310</v>
      </c>
      <c r="G15" s="49">
        <v>1000</v>
      </c>
      <c r="H15" s="98" t="s">
        <v>650</v>
      </c>
      <c r="I15" s="112"/>
      <c r="J15" s="112"/>
      <c r="K15" s="97" t="s">
        <v>397</v>
      </c>
      <c r="L15" s="109"/>
      <c r="M15" s="110"/>
      <c r="N15" s="111"/>
    </row>
    <row r="16" spans="1:15" s="15" customFormat="1" ht="60.75" customHeight="1" x14ac:dyDescent="0.7">
      <c r="A16" s="123" t="s">
        <v>143</v>
      </c>
      <c r="B16" s="111" t="s">
        <v>384</v>
      </c>
      <c r="C16" s="110" t="s">
        <v>668</v>
      </c>
      <c r="D16" s="103">
        <v>1</v>
      </c>
      <c r="E16" s="90" t="s">
        <v>393</v>
      </c>
      <c r="F16" s="98" t="s">
        <v>310</v>
      </c>
      <c r="G16" s="49">
        <v>1000</v>
      </c>
      <c r="H16" s="24" t="s">
        <v>633</v>
      </c>
      <c r="I16" s="112" t="s">
        <v>174</v>
      </c>
      <c r="J16" s="112" t="s">
        <v>389</v>
      </c>
      <c r="K16" s="97" t="s">
        <v>395</v>
      </c>
      <c r="L16" s="109" t="s">
        <v>185</v>
      </c>
      <c r="M16" s="110" t="s">
        <v>357</v>
      </c>
      <c r="N16" s="111" t="s">
        <v>390</v>
      </c>
    </row>
    <row r="17" spans="1:14" s="15" customFormat="1" ht="57" customHeight="1" x14ac:dyDescent="0.7">
      <c r="A17" s="123"/>
      <c r="B17" s="111"/>
      <c r="C17" s="110"/>
      <c r="D17" s="103">
        <v>1</v>
      </c>
      <c r="E17" s="90" t="s">
        <v>394</v>
      </c>
      <c r="F17" s="98" t="s">
        <v>113</v>
      </c>
      <c r="G17" s="49">
        <f>3750*30</f>
        <v>112500</v>
      </c>
      <c r="H17" s="24" t="s">
        <v>643</v>
      </c>
      <c r="I17" s="112"/>
      <c r="J17" s="112"/>
      <c r="K17" s="97" t="s">
        <v>396</v>
      </c>
      <c r="L17" s="109"/>
      <c r="M17" s="110"/>
      <c r="N17" s="111"/>
    </row>
    <row r="18" spans="1:14" s="15" customFormat="1" ht="54" customHeight="1" x14ac:dyDescent="0.7">
      <c r="A18" s="123"/>
      <c r="B18" s="111"/>
      <c r="C18" s="110"/>
      <c r="D18" s="103">
        <v>1</v>
      </c>
      <c r="E18" s="90" t="s">
        <v>385</v>
      </c>
      <c r="F18" s="98" t="s">
        <v>113</v>
      </c>
      <c r="G18" s="49">
        <f>3750*30</f>
        <v>112500</v>
      </c>
      <c r="H18" s="98" t="s">
        <v>650</v>
      </c>
      <c r="I18" s="112"/>
      <c r="J18" s="112"/>
      <c r="K18" s="97" t="s">
        <v>397</v>
      </c>
      <c r="L18" s="109"/>
      <c r="M18" s="110"/>
      <c r="N18" s="111"/>
    </row>
    <row r="19" spans="1:14" s="15" customFormat="1" ht="39" customHeight="1" x14ac:dyDescent="0.7">
      <c r="A19" s="123" t="s">
        <v>143</v>
      </c>
      <c r="B19" s="111" t="s">
        <v>384</v>
      </c>
      <c r="C19" s="110" t="s">
        <v>719</v>
      </c>
      <c r="D19" s="103">
        <v>1</v>
      </c>
      <c r="E19" s="90" t="s">
        <v>398</v>
      </c>
      <c r="F19" s="98" t="s">
        <v>310</v>
      </c>
      <c r="G19" s="49">
        <v>1000</v>
      </c>
      <c r="H19" s="24" t="s">
        <v>699</v>
      </c>
      <c r="I19" s="112" t="s">
        <v>174</v>
      </c>
      <c r="J19" s="112" t="s">
        <v>389</v>
      </c>
      <c r="K19" s="97" t="s">
        <v>395</v>
      </c>
      <c r="L19" s="109" t="s">
        <v>185</v>
      </c>
      <c r="M19" s="110" t="s">
        <v>357</v>
      </c>
      <c r="N19" s="111" t="s">
        <v>390</v>
      </c>
    </row>
    <row r="20" spans="1:14" s="15" customFormat="1" ht="57" customHeight="1" x14ac:dyDescent="0.7">
      <c r="A20" s="123"/>
      <c r="B20" s="111"/>
      <c r="C20" s="110"/>
      <c r="D20" s="103">
        <v>1</v>
      </c>
      <c r="E20" s="90" t="s">
        <v>393</v>
      </c>
      <c r="F20" s="98" t="s">
        <v>310</v>
      </c>
      <c r="G20" s="49">
        <v>0</v>
      </c>
      <c r="H20" s="24" t="s">
        <v>699</v>
      </c>
      <c r="I20" s="112"/>
      <c r="J20" s="112"/>
      <c r="K20" s="97" t="s">
        <v>396</v>
      </c>
      <c r="L20" s="109"/>
      <c r="M20" s="110"/>
      <c r="N20" s="111"/>
    </row>
    <row r="21" spans="1:14" s="15" customFormat="1" ht="61.5" customHeight="1" x14ac:dyDescent="0.7">
      <c r="A21" s="123"/>
      <c r="B21" s="111"/>
      <c r="C21" s="110"/>
      <c r="D21" s="103">
        <v>1</v>
      </c>
      <c r="E21" s="90" t="s">
        <v>394</v>
      </c>
      <c r="F21" s="98" t="s">
        <v>113</v>
      </c>
      <c r="G21" s="49">
        <f>3666.66*30</f>
        <v>109999.79999999999</v>
      </c>
      <c r="H21" s="98" t="s">
        <v>641</v>
      </c>
      <c r="I21" s="112"/>
      <c r="J21" s="112"/>
      <c r="K21" s="97" t="s">
        <v>397</v>
      </c>
      <c r="L21" s="109"/>
      <c r="M21" s="110"/>
      <c r="N21" s="111"/>
    </row>
    <row r="22" spans="1:14" s="15" customFormat="1" ht="54.75" customHeight="1" x14ac:dyDescent="0.7">
      <c r="A22" s="123"/>
      <c r="B22" s="111"/>
      <c r="C22" s="110"/>
      <c r="D22" s="103">
        <v>1</v>
      </c>
      <c r="E22" s="90" t="s">
        <v>385</v>
      </c>
      <c r="F22" s="98" t="s">
        <v>113</v>
      </c>
      <c r="G22" s="49">
        <f>3666.66*30</f>
        <v>109999.79999999999</v>
      </c>
      <c r="H22" s="98" t="s">
        <v>643</v>
      </c>
      <c r="I22" s="112"/>
      <c r="J22" s="112"/>
      <c r="K22" s="97" t="s">
        <v>397</v>
      </c>
      <c r="L22" s="109"/>
      <c r="M22" s="110"/>
      <c r="N22" s="111"/>
    </row>
    <row r="23" spans="1:14" s="15" customFormat="1" ht="53.25" customHeight="1" x14ac:dyDescent="0.7">
      <c r="A23" s="123"/>
      <c r="B23" s="111"/>
      <c r="C23" s="110"/>
      <c r="D23" s="103">
        <v>1</v>
      </c>
      <c r="E23" s="90" t="s">
        <v>386</v>
      </c>
      <c r="F23" s="98" t="s">
        <v>113</v>
      </c>
      <c r="G23" s="49">
        <f>3666.66*30</f>
        <v>109999.79999999999</v>
      </c>
      <c r="H23" s="98" t="s">
        <v>637</v>
      </c>
      <c r="I23" s="112"/>
      <c r="J23" s="112"/>
      <c r="K23" s="97" t="s">
        <v>397</v>
      </c>
      <c r="L23" s="109"/>
      <c r="M23" s="110"/>
      <c r="N23" s="111"/>
    </row>
    <row r="24" spans="1:14" s="15" customFormat="1" ht="58.5" customHeight="1" x14ac:dyDescent="0.7">
      <c r="A24" s="123"/>
      <c r="B24" s="111"/>
      <c r="C24" s="110"/>
      <c r="D24" s="103">
        <v>1</v>
      </c>
      <c r="E24" s="90" t="s">
        <v>388</v>
      </c>
      <c r="F24" s="98" t="s">
        <v>310</v>
      </c>
      <c r="G24" s="49">
        <v>0</v>
      </c>
      <c r="H24" s="98" t="s">
        <v>638</v>
      </c>
      <c r="I24" s="112"/>
      <c r="J24" s="112"/>
      <c r="K24" s="97" t="s">
        <v>397</v>
      </c>
      <c r="L24" s="109"/>
      <c r="M24" s="110"/>
      <c r="N24" s="111"/>
    </row>
    <row r="25" spans="1:14" s="15" customFormat="1" ht="76.5" customHeight="1" x14ac:dyDescent="0.7">
      <c r="A25" s="123"/>
      <c r="B25" s="111" t="s">
        <v>399</v>
      </c>
      <c r="C25" s="110" t="s">
        <v>370</v>
      </c>
      <c r="D25" s="97">
        <v>1</v>
      </c>
      <c r="E25" s="90" t="s">
        <v>371</v>
      </c>
      <c r="F25" s="98" t="s">
        <v>401</v>
      </c>
      <c r="G25" s="49">
        <v>0</v>
      </c>
      <c r="H25" s="98" t="s">
        <v>669</v>
      </c>
      <c r="I25" s="112" t="s">
        <v>174</v>
      </c>
      <c r="J25" s="112" t="s">
        <v>405</v>
      </c>
      <c r="K25" s="97" t="s">
        <v>406</v>
      </c>
      <c r="L25" s="109" t="s">
        <v>222</v>
      </c>
      <c r="M25" s="110" t="s">
        <v>410</v>
      </c>
      <c r="N25" s="111" t="s">
        <v>411</v>
      </c>
    </row>
    <row r="26" spans="1:14" s="15" customFormat="1" ht="84.75" customHeight="1" x14ac:dyDescent="0.7">
      <c r="A26" s="123"/>
      <c r="B26" s="111"/>
      <c r="C26" s="110"/>
      <c r="D26" s="97">
        <v>1</v>
      </c>
      <c r="E26" s="90" t="s">
        <v>400</v>
      </c>
      <c r="F26" s="98" t="s">
        <v>401</v>
      </c>
      <c r="G26" s="49">
        <v>0</v>
      </c>
      <c r="H26" s="98" t="s">
        <v>669</v>
      </c>
      <c r="I26" s="112"/>
      <c r="J26" s="112"/>
      <c r="K26" s="97" t="s">
        <v>406</v>
      </c>
      <c r="L26" s="109"/>
      <c r="M26" s="110"/>
      <c r="N26" s="111"/>
    </row>
    <row r="27" spans="1:14" s="15" customFormat="1" ht="98.25" customHeight="1" x14ac:dyDescent="0.7">
      <c r="A27" s="123"/>
      <c r="B27" s="111"/>
      <c r="C27" s="110" t="s">
        <v>372</v>
      </c>
      <c r="D27" s="97">
        <v>1</v>
      </c>
      <c r="E27" s="90" t="s">
        <v>378</v>
      </c>
      <c r="F27" s="98" t="s">
        <v>403</v>
      </c>
      <c r="G27" s="49">
        <v>0</v>
      </c>
      <c r="H27" s="98" t="s">
        <v>669</v>
      </c>
      <c r="I27" s="112" t="s">
        <v>174</v>
      </c>
      <c r="J27" s="112" t="s">
        <v>408</v>
      </c>
      <c r="K27" s="99" t="s">
        <v>409</v>
      </c>
      <c r="L27" s="109" t="s">
        <v>184</v>
      </c>
      <c r="M27" s="110" t="s">
        <v>357</v>
      </c>
      <c r="N27" s="111" t="s">
        <v>331</v>
      </c>
    </row>
    <row r="28" spans="1:14" s="15" customFormat="1" ht="98.25" customHeight="1" x14ac:dyDescent="0.7">
      <c r="A28" s="123"/>
      <c r="B28" s="111"/>
      <c r="C28" s="110"/>
      <c r="D28" s="97">
        <v>1</v>
      </c>
      <c r="E28" s="90" t="s">
        <v>373</v>
      </c>
      <c r="F28" s="98" t="s">
        <v>402</v>
      </c>
      <c r="G28" s="49">
        <v>0</v>
      </c>
      <c r="H28" s="98" t="s">
        <v>669</v>
      </c>
      <c r="I28" s="112"/>
      <c r="J28" s="112"/>
      <c r="K28" s="97" t="s">
        <v>350</v>
      </c>
      <c r="L28" s="109"/>
      <c r="M28" s="110"/>
      <c r="N28" s="111"/>
    </row>
    <row r="29" spans="1:14" s="15" customFormat="1" ht="63.75" customHeight="1" x14ac:dyDescent="0.7">
      <c r="A29" s="123"/>
      <c r="B29" s="111"/>
      <c r="C29" s="110" t="s">
        <v>377</v>
      </c>
      <c r="D29" s="97">
        <v>1</v>
      </c>
      <c r="E29" s="90" t="s">
        <v>375</v>
      </c>
      <c r="F29" s="111" t="s">
        <v>415</v>
      </c>
      <c r="G29" s="49">
        <v>0</v>
      </c>
      <c r="H29" s="98" t="s">
        <v>669</v>
      </c>
      <c r="I29" s="112" t="s">
        <v>174</v>
      </c>
      <c r="J29" s="112" t="s">
        <v>408</v>
      </c>
      <c r="K29" s="99" t="s">
        <v>407</v>
      </c>
      <c r="L29" s="109" t="s">
        <v>184</v>
      </c>
      <c r="M29" s="110" t="s">
        <v>33</v>
      </c>
      <c r="N29" s="111" t="s">
        <v>12</v>
      </c>
    </row>
    <row r="30" spans="1:14" s="15" customFormat="1" ht="57" customHeight="1" x14ac:dyDescent="0.7">
      <c r="A30" s="123"/>
      <c r="B30" s="111"/>
      <c r="C30" s="110"/>
      <c r="D30" s="97">
        <v>1</v>
      </c>
      <c r="E30" s="90" t="s">
        <v>578</v>
      </c>
      <c r="F30" s="111"/>
      <c r="G30" s="49">
        <v>0</v>
      </c>
      <c r="H30" s="98" t="s">
        <v>669</v>
      </c>
      <c r="I30" s="112"/>
      <c r="J30" s="112"/>
      <c r="K30" s="97" t="s">
        <v>412</v>
      </c>
      <c r="L30" s="109"/>
      <c r="M30" s="110"/>
      <c r="N30" s="111"/>
    </row>
    <row r="31" spans="1:14" s="15" customFormat="1" ht="57" customHeight="1" x14ac:dyDescent="0.7">
      <c r="A31" s="123"/>
      <c r="B31" s="111"/>
      <c r="C31" s="110"/>
      <c r="D31" s="97">
        <v>1</v>
      </c>
      <c r="E31" s="90" t="s">
        <v>374</v>
      </c>
      <c r="F31" s="111"/>
      <c r="G31" s="49">
        <v>0</v>
      </c>
      <c r="H31" s="98" t="s">
        <v>669</v>
      </c>
      <c r="I31" s="112"/>
      <c r="J31" s="112"/>
      <c r="K31" s="97" t="s">
        <v>412</v>
      </c>
      <c r="L31" s="109"/>
      <c r="M31" s="110"/>
      <c r="N31" s="111"/>
    </row>
    <row r="32" spans="1:14" s="15" customFormat="1" ht="82.5" customHeight="1" x14ac:dyDescent="0.7">
      <c r="A32" s="123"/>
      <c r="B32" s="111"/>
      <c r="C32" s="110"/>
      <c r="D32" s="97">
        <v>1</v>
      </c>
      <c r="E32" s="90" t="s">
        <v>376</v>
      </c>
      <c r="F32" s="111"/>
      <c r="G32" s="49">
        <v>0</v>
      </c>
      <c r="H32" s="98" t="s">
        <v>669</v>
      </c>
      <c r="I32" s="112"/>
      <c r="J32" s="112"/>
      <c r="K32" s="110" t="s">
        <v>413</v>
      </c>
      <c r="L32" s="109" t="s">
        <v>222</v>
      </c>
      <c r="M32" s="110" t="s">
        <v>414</v>
      </c>
      <c r="N32" s="111" t="s">
        <v>12</v>
      </c>
    </row>
    <row r="33" spans="1:15" s="15" customFormat="1" ht="40.5" customHeight="1" x14ac:dyDescent="0.7">
      <c r="A33" s="123"/>
      <c r="B33" s="111"/>
      <c r="C33" s="110"/>
      <c r="D33" s="97">
        <v>1</v>
      </c>
      <c r="E33" s="90" t="s">
        <v>404</v>
      </c>
      <c r="F33" s="111"/>
      <c r="G33" s="49">
        <v>0</v>
      </c>
      <c r="H33" s="98" t="s">
        <v>669</v>
      </c>
      <c r="I33" s="112"/>
      <c r="J33" s="112"/>
      <c r="K33" s="110"/>
      <c r="L33" s="109"/>
      <c r="M33" s="110"/>
      <c r="N33" s="111"/>
    </row>
    <row r="34" spans="1:15" s="15" customFormat="1" ht="62.25" customHeight="1" x14ac:dyDescent="0.7">
      <c r="A34" s="101"/>
      <c r="B34" s="98" t="s">
        <v>694</v>
      </c>
      <c r="C34" s="97" t="s">
        <v>695</v>
      </c>
      <c r="D34" s="97"/>
      <c r="E34" s="90"/>
      <c r="F34" s="98"/>
      <c r="G34" s="104"/>
      <c r="H34" s="98"/>
      <c r="I34" s="99"/>
      <c r="J34" s="97"/>
      <c r="K34" s="97"/>
      <c r="L34" s="96"/>
      <c r="M34" s="97"/>
      <c r="N34" s="98"/>
    </row>
    <row r="35" spans="1:15" s="33" customFormat="1" ht="14.25" customHeight="1" x14ac:dyDescent="0.7">
      <c r="A35" s="150" t="s">
        <v>50</v>
      </c>
      <c r="B35" s="151"/>
      <c r="C35" s="151"/>
      <c r="D35" s="151"/>
      <c r="E35" s="151"/>
      <c r="F35" s="152"/>
      <c r="G35" s="50">
        <f>G33+G32+G31+G29+G28+G27+G26+G25+G24+G23+G22+G21+G20+G19+G18+G17+G16+G15+G14+G13+G12+G11+G10+G9</f>
        <v>743499.39999999991</v>
      </c>
      <c r="H35" s="29"/>
      <c r="I35" s="11"/>
      <c r="J35" s="11"/>
      <c r="K35" s="17"/>
      <c r="L35" s="17"/>
      <c r="M35" s="17"/>
      <c r="N35" s="10"/>
    </row>
    <row r="36" spans="1:15" s="33" customFormat="1" ht="14.25" customHeight="1" x14ac:dyDescent="0.7">
      <c r="A36" s="140" t="s">
        <v>431</v>
      </c>
      <c r="B36" s="140"/>
      <c r="C36" s="140"/>
      <c r="D36" s="140"/>
      <c r="E36" s="140"/>
      <c r="F36" s="140"/>
      <c r="G36" s="82">
        <f>G35</f>
        <v>743499.39999999991</v>
      </c>
      <c r="H36" s="29"/>
      <c r="I36" s="11"/>
      <c r="J36" s="17"/>
      <c r="K36" s="17"/>
      <c r="L36" s="10"/>
    </row>
    <row r="37" spans="1:15" s="33" customFormat="1" ht="9.75" customHeight="1" thickBot="1" x14ac:dyDescent="0.9">
      <c r="A37" s="26"/>
      <c r="B37" s="27"/>
      <c r="C37" s="30"/>
      <c r="D37" s="31"/>
      <c r="E37" s="32"/>
      <c r="F37" s="10"/>
      <c r="G37" s="28"/>
      <c r="H37" s="29"/>
      <c r="I37" s="11"/>
      <c r="J37" s="11"/>
      <c r="K37" s="17"/>
      <c r="L37" s="17"/>
      <c r="M37" s="17"/>
      <c r="N37" s="10"/>
    </row>
    <row r="38" spans="1:15" s="33" customFormat="1" ht="31.5" customHeight="1" thickBot="1" x14ac:dyDescent="0.85">
      <c r="A38" s="36"/>
      <c r="B38" s="58" t="s">
        <v>170</v>
      </c>
      <c r="C38" s="62" t="s">
        <v>171</v>
      </c>
      <c r="D38" s="119" t="s">
        <v>98</v>
      </c>
      <c r="E38" s="120"/>
      <c r="F38" s="66" t="s">
        <v>178</v>
      </c>
      <c r="G38" s="67" t="s">
        <v>27</v>
      </c>
      <c r="H38" s="68" t="s">
        <v>103</v>
      </c>
      <c r="I38" s="73" t="s">
        <v>179</v>
      </c>
      <c r="J38" s="69" t="s">
        <v>180</v>
      </c>
      <c r="K38" s="70" t="s">
        <v>181</v>
      </c>
      <c r="L38" s="17"/>
      <c r="M38" s="17"/>
      <c r="N38" s="37"/>
      <c r="O38" s="10"/>
    </row>
    <row r="39" spans="1:15" s="33" customFormat="1" ht="9" customHeight="1" thickBot="1" x14ac:dyDescent="0.85">
      <c r="A39" s="36"/>
      <c r="B39" s="71"/>
      <c r="C39" s="63"/>
      <c r="D39" s="71"/>
      <c r="E39" s="63"/>
      <c r="F39" s="71"/>
      <c r="G39" s="71"/>
      <c r="H39" s="72"/>
      <c r="I39" s="64"/>
      <c r="J39" s="65"/>
      <c r="K39" s="65"/>
      <c r="L39" s="11"/>
      <c r="M39" s="17"/>
      <c r="N39" s="17"/>
      <c r="O39" s="10"/>
    </row>
    <row r="40" spans="1:15" s="33" customFormat="1" ht="24" customHeight="1" thickBot="1" x14ac:dyDescent="0.85">
      <c r="A40" s="36"/>
      <c r="B40" s="58" t="s">
        <v>29</v>
      </c>
      <c r="C40" s="59" t="s">
        <v>30</v>
      </c>
      <c r="D40" s="60" t="s">
        <v>31</v>
      </c>
      <c r="E40" s="61" t="s">
        <v>32</v>
      </c>
      <c r="F40" s="71"/>
      <c r="G40" s="71"/>
      <c r="H40" s="72"/>
      <c r="I40" s="64"/>
      <c r="J40" s="65"/>
      <c r="K40" s="65"/>
      <c r="L40" s="11"/>
      <c r="M40" s="17"/>
      <c r="N40" s="17"/>
      <c r="O40" s="10"/>
    </row>
    <row r="41" spans="1:15" s="15" customFormat="1" ht="13.5" customHeight="1" x14ac:dyDescent="0.7">
      <c r="A41" s="5"/>
      <c r="B41" s="13"/>
      <c r="C41" s="17"/>
      <c r="D41" s="17"/>
      <c r="E41" s="18"/>
      <c r="F41" s="6"/>
      <c r="G41" s="7"/>
      <c r="H41" s="5"/>
      <c r="I41" s="5"/>
      <c r="J41" s="5"/>
      <c r="K41" s="5"/>
      <c r="L41" s="5"/>
      <c r="M41" s="5"/>
      <c r="N41" s="5"/>
    </row>
    <row r="42" spans="1:15" s="15" customFormat="1" ht="14.5" x14ac:dyDescent="0.7">
      <c r="B42" s="19"/>
      <c r="E42" s="18"/>
      <c r="G42" s="20"/>
      <c r="H42" s="3"/>
      <c r="I42" s="3"/>
      <c r="J42" s="3"/>
      <c r="K42" s="3"/>
      <c r="L42" s="3"/>
      <c r="M42" s="22"/>
      <c r="N42" s="3"/>
    </row>
    <row r="43" spans="1:15" s="15" customFormat="1" ht="14.5" x14ac:dyDescent="0.7">
      <c r="B43" s="19"/>
      <c r="E43" s="18"/>
      <c r="G43" s="20"/>
      <c r="H43" s="3"/>
      <c r="I43" s="3"/>
      <c r="J43" s="3"/>
      <c r="K43" s="3"/>
      <c r="L43" s="3"/>
      <c r="M43" s="3"/>
      <c r="N43" s="3"/>
    </row>
    <row r="44" spans="1:15" s="15" customFormat="1" ht="14.5" x14ac:dyDescent="0.7">
      <c r="B44" s="19"/>
      <c r="E44" s="18"/>
      <c r="G44" s="20"/>
      <c r="H44" s="3"/>
      <c r="I44" s="3"/>
      <c r="J44" s="3"/>
      <c r="K44" s="3"/>
      <c r="L44" s="3"/>
      <c r="M44" s="3"/>
      <c r="N44" s="3"/>
    </row>
    <row r="45" spans="1:15" x14ac:dyDescent="0.75">
      <c r="E45" s="15"/>
    </row>
    <row r="46" spans="1:15" x14ac:dyDescent="0.75">
      <c r="E46" s="15"/>
    </row>
    <row r="47" spans="1:15" x14ac:dyDescent="0.75">
      <c r="E47" s="15"/>
    </row>
    <row r="48" spans="1:15" x14ac:dyDescent="0.75">
      <c r="E48" s="15"/>
    </row>
    <row r="49" spans="5:5" x14ac:dyDescent="0.75">
      <c r="E49" s="15"/>
    </row>
    <row r="50" spans="5:5" x14ac:dyDescent="0.75">
      <c r="E50" s="15"/>
    </row>
    <row r="51" spans="5:5" x14ac:dyDescent="0.75">
      <c r="E51" s="15"/>
    </row>
  </sheetData>
  <mergeCells count="81">
    <mergeCell ref="A36:F36"/>
    <mergeCell ref="M25:M26"/>
    <mergeCell ref="N25:N26"/>
    <mergeCell ref="L25:L26"/>
    <mergeCell ref="L27:L28"/>
    <mergeCell ref="M27:M28"/>
    <mergeCell ref="N27:N28"/>
    <mergeCell ref="I25:I26"/>
    <mergeCell ref="I27:I28"/>
    <mergeCell ref="I29:I33"/>
    <mergeCell ref="J25:J26"/>
    <mergeCell ref="J27:J28"/>
    <mergeCell ref="J29:J33"/>
    <mergeCell ref="C27:C28"/>
    <mergeCell ref="C25:C26"/>
    <mergeCell ref="K32:K33"/>
    <mergeCell ref="J9:J10"/>
    <mergeCell ref="A13:A15"/>
    <mergeCell ref="B25:B33"/>
    <mergeCell ref="A25:A33"/>
    <mergeCell ref="B13:B15"/>
    <mergeCell ref="B16:B18"/>
    <mergeCell ref="A19:A24"/>
    <mergeCell ref="C19:C24"/>
    <mergeCell ref="I19:I24"/>
    <mergeCell ref="J19:J24"/>
    <mergeCell ref="A9:A10"/>
    <mergeCell ref="A11:A12"/>
    <mergeCell ref="B11:B12"/>
    <mergeCell ref="C13:C15"/>
    <mergeCell ref="N32:N33"/>
    <mergeCell ref="M32:M33"/>
    <mergeCell ref="L32:L33"/>
    <mergeCell ref="L29:L31"/>
    <mergeCell ref="M29:M31"/>
    <mergeCell ref="N29:N31"/>
    <mergeCell ref="A35:F35"/>
    <mergeCell ref="D38:E38"/>
    <mergeCell ref="C29:C33"/>
    <mergeCell ref="F29:F33"/>
    <mergeCell ref="N7:N8"/>
    <mergeCell ref="M9:M10"/>
    <mergeCell ref="N9:N10"/>
    <mergeCell ref="L9:L10"/>
    <mergeCell ref="B9:B10"/>
    <mergeCell ref="C9:C10"/>
    <mergeCell ref="I9:I10"/>
    <mergeCell ref="C11:C12"/>
    <mergeCell ref="I11:I12"/>
    <mergeCell ref="J11:J12"/>
    <mergeCell ref="L11:L12"/>
    <mergeCell ref="M11:M12"/>
    <mergeCell ref="A1:N1"/>
    <mergeCell ref="A2:N2"/>
    <mergeCell ref="A3:N3"/>
    <mergeCell ref="A4:N4"/>
    <mergeCell ref="A5:N5"/>
    <mergeCell ref="A6:N6"/>
    <mergeCell ref="A7:A8"/>
    <mergeCell ref="B7:B8"/>
    <mergeCell ref="K7:K8"/>
    <mergeCell ref="M7:M8"/>
    <mergeCell ref="C7:J7"/>
    <mergeCell ref="L7:L8"/>
    <mergeCell ref="N11:N12"/>
    <mergeCell ref="I13:I15"/>
    <mergeCell ref="J13:J15"/>
    <mergeCell ref="M13:M15"/>
    <mergeCell ref="N13:N15"/>
    <mergeCell ref="L13:L15"/>
    <mergeCell ref="L19:L24"/>
    <mergeCell ref="M19:M24"/>
    <mergeCell ref="N19:N24"/>
    <mergeCell ref="B19:B24"/>
    <mergeCell ref="A16:A18"/>
    <mergeCell ref="C16:C18"/>
    <mergeCell ref="I16:I18"/>
    <mergeCell ref="J16:J18"/>
    <mergeCell ref="L16:L18"/>
    <mergeCell ref="M16:M18"/>
    <mergeCell ref="N16:N18"/>
  </mergeCells>
  <conditionalFormatting sqref="I9 I13 I25 I27 I29">
    <cfRule type="expression" dxfId="307" priority="76" stopIfTrue="1">
      <formula>$I9="Departamento de Jurídica"</formula>
    </cfRule>
    <cfRule type="expression" dxfId="306" priority="77">
      <formula>$I9="Departamento de Relaciones Públicas"</formula>
    </cfRule>
    <cfRule type="expression" dxfId="305" priority="78">
      <formula>$I9="Departamento de Planificación"</formula>
    </cfRule>
    <cfRule type="expression" dxfId="304" priority="79">
      <formula>$I9="Subdirector de Contabilidad"</formula>
    </cfRule>
    <cfRule type="expression" dxfId="303" priority="80">
      <formula>$I9="Subdirector Administrativo"</formula>
    </cfRule>
    <cfRule type="expression" dxfId="302" priority="81">
      <formula>$I9="Subdirector Académico"</formula>
    </cfRule>
    <cfRule type="expression" dxfId="301" priority="82">
      <formula>$I9="Subdirector de Investigación, Extensión y Educación Continua"</formula>
    </cfRule>
    <cfRule type="expression" dxfId="300" priority="83">
      <formula>$I9="Director"</formula>
    </cfRule>
  </conditionalFormatting>
  <conditionalFormatting sqref="L9 L13 L25 L27 L29 L32">
    <cfRule type="expression" dxfId="299" priority="72">
      <formula>$L9="BAJO"</formula>
    </cfRule>
    <cfRule type="expression" dxfId="298" priority="73">
      <formula>$L9="MEDIO"</formula>
    </cfRule>
    <cfRule type="expression" dxfId="297" priority="74">
      <formula>$L9="ALTO"</formula>
    </cfRule>
  </conditionalFormatting>
  <conditionalFormatting sqref="I11">
    <cfRule type="expression" dxfId="296" priority="51" stopIfTrue="1">
      <formula>$I11="Departamento de Jurídica"</formula>
    </cfRule>
    <cfRule type="expression" dxfId="295" priority="52">
      <formula>$I11="Departamento de Relaciones Públicas"</formula>
    </cfRule>
    <cfRule type="expression" dxfId="294" priority="53">
      <formula>$I11="Departamento de Planificación"</formula>
    </cfRule>
    <cfRule type="expression" dxfId="293" priority="54">
      <formula>$I11="Subdirector de Contabilidad"</formula>
    </cfRule>
    <cfRule type="expression" dxfId="292" priority="55">
      <formula>$I11="Subdirector Administrativo"</formula>
    </cfRule>
    <cfRule type="expression" dxfId="291" priority="56">
      <formula>$I11="Subdirector Académico"</formula>
    </cfRule>
    <cfRule type="expression" dxfId="290" priority="57">
      <formula>$I11="Subdirector de Investigación, Extensión y Educación Continua"</formula>
    </cfRule>
    <cfRule type="expression" dxfId="289" priority="58">
      <formula>$I11="Director"</formula>
    </cfRule>
  </conditionalFormatting>
  <conditionalFormatting sqref="L11">
    <cfRule type="expression" dxfId="288" priority="48">
      <formula>$L11="BAJO"</formula>
    </cfRule>
    <cfRule type="expression" dxfId="287" priority="49">
      <formula>$L11="MEDIO"</formula>
    </cfRule>
    <cfRule type="expression" dxfId="286" priority="50">
      <formula>$L11="ALTO"</formula>
    </cfRule>
  </conditionalFormatting>
  <conditionalFormatting sqref="I16">
    <cfRule type="expression" dxfId="285" priority="15" stopIfTrue="1">
      <formula>$I16="Departamento de Jurídica"</formula>
    </cfRule>
    <cfRule type="expression" dxfId="284" priority="16">
      <formula>$I16="Departamento de Relaciones Públicas"</formula>
    </cfRule>
    <cfRule type="expression" dxfId="283" priority="17">
      <formula>$I16="Departamento de Planificación"</formula>
    </cfRule>
    <cfRule type="expression" dxfId="282" priority="18">
      <formula>$I16="Subdirector de Contabilidad"</formula>
    </cfRule>
    <cfRule type="expression" dxfId="281" priority="19">
      <formula>$I16="Subdirector Administrativo"</formula>
    </cfRule>
    <cfRule type="expression" dxfId="280" priority="20">
      <formula>$I16="Subdirector Académico"</formula>
    </cfRule>
    <cfRule type="expression" dxfId="279" priority="21">
      <formula>$I16="Subdirector de Investigación, Extensión y Educación Continua"</formula>
    </cfRule>
    <cfRule type="expression" dxfId="278" priority="22">
      <formula>$I16="Director"</formula>
    </cfRule>
  </conditionalFormatting>
  <conditionalFormatting sqref="L16">
    <cfRule type="expression" dxfId="277" priority="12">
      <formula>$L16="BAJO"</formula>
    </cfRule>
    <cfRule type="expression" dxfId="276" priority="13">
      <formula>$L16="MEDIO"</formula>
    </cfRule>
    <cfRule type="expression" dxfId="275" priority="14">
      <formula>$L16="ALTO"</formula>
    </cfRule>
  </conditionalFormatting>
  <conditionalFormatting sqref="I19">
    <cfRule type="expression" dxfId="274" priority="4" stopIfTrue="1">
      <formula>$I19="Departamento de Jurídica"</formula>
    </cfRule>
    <cfRule type="expression" dxfId="273" priority="5">
      <formula>$I19="Departamento de Relaciones Públicas"</formula>
    </cfRule>
    <cfRule type="expression" dxfId="272" priority="6">
      <formula>$I19="Departamento de Planificación"</formula>
    </cfRule>
    <cfRule type="expression" dxfId="271" priority="7">
      <formula>$I19="Subdirector de Contabilidad"</formula>
    </cfRule>
    <cfRule type="expression" dxfId="270" priority="8">
      <formula>$I19="Subdirector Administrativo"</formula>
    </cfRule>
    <cfRule type="expression" dxfId="269" priority="9">
      <formula>$I19="Subdirector Académico"</formula>
    </cfRule>
    <cfRule type="expression" dxfId="268" priority="10">
      <formula>$I19="Subdirector de Investigación, Extensión y Educación Continua"</formula>
    </cfRule>
    <cfRule type="expression" dxfId="267" priority="11">
      <formula>$I19="Director"</formula>
    </cfRule>
  </conditionalFormatting>
  <conditionalFormatting sqref="L19">
    <cfRule type="expression" dxfId="266" priority="1">
      <formula>$L19="BAJO"</formula>
    </cfRule>
    <cfRule type="expression" dxfId="265" priority="2">
      <formula>$L19="MEDIO"</formula>
    </cfRule>
    <cfRule type="expression" dxfId="264" priority="3">
      <formula>$L19="ALTO"</formula>
    </cfRule>
  </conditionalFormatting>
  <printOptions horizontalCentered="1"/>
  <pageMargins left="1" right="1" top="1" bottom="1" header="0.5" footer="0.5"/>
  <pageSetup scale="60" orientation="landscape" r:id="rId1"/>
  <rowBreaks count="2" manualBreakCount="2">
    <brk id="15" max="13" man="1"/>
    <brk id="26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0" id="{F3772BFA-4A55-4DF6-B494-5BAC28BD6BA7}">
            <xm:f>'EJE 1 GESTIÓN INSTITUCIONAL'!$E1048533="Dirección"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D38 F38:K38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6"/>
  <sheetViews>
    <sheetView view="pageBreakPreview" zoomScale="90" zoomScaleNormal="112" zoomScaleSheetLayoutView="90" workbookViewId="0">
      <selection activeCell="A24" sqref="A8:N27"/>
    </sheetView>
  </sheetViews>
  <sheetFormatPr baseColWidth="10" defaultRowHeight="14.75" x14ac:dyDescent="0.75"/>
  <cols>
    <col min="1" max="1" width="7.54296875" customWidth="1"/>
    <col min="2" max="2" width="13.86328125" style="14" customWidth="1"/>
    <col min="3" max="3" width="16.40625" customWidth="1"/>
    <col min="4" max="4" width="5.54296875" customWidth="1"/>
    <col min="5" max="5" width="22.26953125" customWidth="1"/>
    <col min="6" max="6" width="16" customWidth="1"/>
    <col min="7" max="7" width="13.40625" style="1" customWidth="1"/>
    <col min="8" max="8" width="14.40625" style="2" customWidth="1"/>
    <col min="9" max="9" width="15.40625" style="2" customWidth="1"/>
    <col min="10" max="10" width="16" style="2" customWidth="1"/>
    <col min="11" max="11" width="13.86328125" style="2" customWidth="1"/>
    <col min="12" max="12" width="2.54296875" style="2" customWidth="1"/>
    <col min="13" max="13" width="14.54296875" style="2" customWidth="1"/>
    <col min="14" max="14" width="15.86328125" style="2" customWidth="1"/>
  </cols>
  <sheetData>
    <row r="1" spans="1:15" ht="144.7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22.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2.75" customHeight="1" x14ac:dyDescent="0.7">
      <c r="A4" s="154" t="s">
        <v>433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</row>
    <row r="5" spans="1:15" s="15" customFormat="1" ht="14.5" x14ac:dyDescent="0.7">
      <c r="A5" s="136" t="s">
        <v>39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8"/>
    </row>
    <row r="6" spans="1:15" s="15" customFormat="1" ht="14.5" x14ac:dyDescent="0.7">
      <c r="A6" s="147" t="s">
        <v>150</v>
      </c>
      <c r="B6" s="148"/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9"/>
    </row>
    <row r="7" spans="1:15" s="15" customFormat="1" ht="14.5" x14ac:dyDescent="0.7">
      <c r="A7" s="136" t="s">
        <v>163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8"/>
    </row>
    <row r="8" spans="1:15" s="15" customFormat="1" ht="26.25" customHeight="1" x14ac:dyDescent="0.7">
      <c r="A8" s="125" t="s">
        <v>4</v>
      </c>
      <c r="B8" s="113" t="s">
        <v>40</v>
      </c>
      <c r="C8" s="113" t="s">
        <v>0</v>
      </c>
      <c r="D8" s="113"/>
      <c r="E8" s="113"/>
      <c r="F8" s="113"/>
      <c r="G8" s="113"/>
      <c r="H8" s="113"/>
      <c r="I8" s="113"/>
      <c r="J8" s="113"/>
      <c r="K8" s="113" t="s">
        <v>1</v>
      </c>
      <c r="L8" s="153" t="s">
        <v>182</v>
      </c>
      <c r="M8" s="113" t="s">
        <v>2</v>
      </c>
      <c r="N8" s="113" t="s">
        <v>3</v>
      </c>
    </row>
    <row r="9" spans="1:15" s="15" customFormat="1" ht="47.25" customHeight="1" x14ac:dyDescent="0.7">
      <c r="A9" s="125"/>
      <c r="B9" s="113"/>
      <c r="C9" s="100" t="s">
        <v>36</v>
      </c>
      <c r="D9" s="100" t="s">
        <v>590</v>
      </c>
      <c r="E9" s="100" t="s">
        <v>37</v>
      </c>
      <c r="F9" s="100" t="s">
        <v>5</v>
      </c>
      <c r="G9" s="35" t="s">
        <v>6</v>
      </c>
      <c r="H9" s="100" t="s">
        <v>7</v>
      </c>
      <c r="I9" s="100" t="s">
        <v>8</v>
      </c>
      <c r="J9" s="100" t="s">
        <v>172</v>
      </c>
      <c r="K9" s="113"/>
      <c r="L9" s="153"/>
      <c r="M9" s="113"/>
      <c r="N9" s="113"/>
    </row>
    <row r="10" spans="1:15" s="15" customFormat="1" ht="60" customHeight="1" x14ac:dyDescent="0.7">
      <c r="A10" s="123"/>
      <c r="B10" s="111" t="s">
        <v>416</v>
      </c>
      <c r="C10" s="110" t="s">
        <v>681</v>
      </c>
      <c r="D10" s="110">
        <v>3</v>
      </c>
      <c r="E10" s="158" t="s">
        <v>42</v>
      </c>
      <c r="F10" s="98" t="s">
        <v>28</v>
      </c>
      <c r="G10" s="116">
        <f>120000*3</f>
        <v>360000</v>
      </c>
      <c r="H10" s="111" t="s">
        <v>683</v>
      </c>
      <c r="I10" s="99" t="s">
        <v>82</v>
      </c>
      <c r="J10" s="112" t="s">
        <v>47</v>
      </c>
      <c r="K10" s="110" t="s">
        <v>43</v>
      </c>
      <c r="L10" s="109" t="s">
        <v>185</v>
      </c>
      <c r="M10" s="110" t="s">
        <v>44</v>
      </c>
      <c r="N10" s="111" t="s">
        <v>45</v>
      </c>
    </row>
    <row r="11" spans="1:15" s="15" customFormat="1" ht="113.25" customHeight="1" x14ac:dyDescent="0.7">
      <c r="A11" s="123"/>
      <c r="B11" s="111"/>
      <c r="C11" s="110"/>
      <c r="D11" s="110"/>
      <c r="E11" s="158"/>
      <c r="F11" s="98" t="s">
        <v>28</v>
      </c>
      <c r="G11" s="116"/>
      <c r="H11" s="111"/>
      <c r="I11" s="112" t="s">
        <v>174</v>
      </c>
      <c r="J11" s="112"/>
      <c r="K11" s="110"/>
      <c r="L11" s="109"/>
      <c r="M11" s="110"/>
      <c r="N11" s="111"/>
    </row>
    <row r="12" spans="1:15" s="15" customFormat="1" ht="57.75" customHeight="1" x14ac:dyDescent="0.7">
      <c r="A12" s="123"/>
      <c r="B12" s="111"/>
      <c r="C12" s="110"/>
      <c r="D12" s="110"/>
      <c r="E12" s="90" t="s">
        <v>61</v>
      </c>
      <c r="F12" s="98" t="s">
        <v>46</v>
      </c>
      <c r="G12" s="116"/>
      <c r="H12" s="111"/>
      <c r="I12" s="112"/>
      <c r="J12" s="99" t="s">
        <v>173</v>
      </c>
      <c r="K12" s="97" t="s">
        <v>52</v>
      </c>
      <c r="L12" s="109" t="s">
        <v>184</v>
      </c>
      <c r="M12" s="110" t="s">
        <v>33</v>
      </c>
      <c r="N12" s="98" t="s">
        <v>12</v>
      </c>
    </row>
    <row r="13" spans="1:15" s="15" customFormat="1" ht="82.5" customHeight="1" x14ac:dyDescent="0.7">
      <c r="A13" s="123"/>
      <c r="B13" s="111"/>
      <c r="C13" s="110"/>
      <c r="D13" s="110"/>
      <c r="E13" s="90" t="s">
        <v>62</v>
      </c>
      <c r="F13" s="98" t="s">
        <v>48</v>
      </c>
      <c r="G13" s="116"/>
      <c r="H13" s="111"/>
      <c r="I13" s="112"/>
      <c r="J13" s="97" t="s">
        <v>177</v>
      </c>
      <c r="K13" s="97" t="s">
        <v>53</v>
      </c>
      <c r="L13" s="109"/>
      <c r="M13" s="110"/>
      <c r="N13" s="98" t="s">
        <v>12</v>
      </c>
    </row>
    <row r="14" spans="1:15" s="15" customFormat="1" ht="65.25" customHeight="1" x14ac:dyDescent="0.7">
      <c r="A14" s="123"/>
      <c r="B14" s="111"/>
      <c r="C14" s="110"/>
      <c r="D14" s="110"/>
      <c r="E14" s="90" t="s">
        <v>63</v>
      </c>
      <c r="F14" s="98" t="s">
        <v>49</v>
      </c>
      <c r="G14" s="116"/>
      <c r="H14" s="111"/>
      <c r="I14" s="112"/>
      <c r="J14" s="99" t="s">
        <v>175</v>
      </c>
      <c r="K14" s="97" t="s">
        <v>54</v>
      </c>
      <c r="L14" s="109"/>
      <c r="M14" s="110" t="s">
        <v>56</v>
      </c>
      <c r="N14" s="98" t="s">
        <v>57</v>
      </c>
    </row>
    <row r="15" spans="1:15" s="15" customFormat="1" ht="79.5" customHeight="1" x14ac:dyDescent="0.7">
      <c r="A15" s="123"/>
      <c r="B15" s="111"/>
      <c r="C15" s="110"/>
      <c r="D15" s="110"/>
      <c r="E15" s="90" t="s">
        <v>64</v>
      </c>
      <c r="F15" s="98" t="s">
        <v>51</v>
      </c>
      <c r="G15" s="116"/>
      <c r="H15" s="111"/>
      <c r="I15" s="112"/>
      <c r="J15" s="97" t="s">
        <v>176</v>
      </c>
      <c r="K15" s="97" t="s">
        <v>55</v>
      </c>
      <c r="L15" s="109"/>
      <c r="M15" s="110"/>
      <c r="N15" s="98" t="s">
        <v>57</v>
      </c>
    </row>
    <row r="16" spans="1:15" s="15" customFormat="1" ht="51.75" customHeight="1" x14ac:dyDescent="0.7">
      <c r="A16" s="123"/>
      <c r="B16" s="111" t="s">
        <v>416</v>
      </c>
      <c r="C16" s="155" t="s">
        <v>418</v>
      </c>
      <c r="D16" s="103">
        <v>1</v>
      </c>
      <c r="E16" s="97" t="s">
        <v>421</v>
      </c>
      <c r="F16" s="98" t="s">
        <v>417</v>
      </c>
      <c r="G16" s="116">
        <v>120000</v>
      </c>
      <c r="H16" s="160" t="s">
        <v>684</v>
      </c>
      <c r="I16" s="112" t="s">
        <v>174</v>
      </c>
      <c r="J16" s="112" t="s">
        <v>426</v>
      </c>
      <c r="K16" s="97" t="s">
        <v>428</v>
      </c>
      <c r="L16" s="109" t="s">
        <v>185</v>
      </c>
      <c r="M16" s="155" t="s">
        <v>357</v>
      </c>
      <c r="N16" s="111" t="s">
        <v>430</v>
      </c>
    </row>
    <row r="17" spans="1:14" s="15" customFormat="1" ht="58.5" customHeight="1" x14ac:dyDescent="0.7">
      <c r="A17" s="123"/>
      <c r="B17" s="111"/>
      <c r="C17" s="155"/>
      <c r="D17" s="103">
        <v>1</v>
      </c>
      <c r="E17" s="97" t="s">
        <v>422</v>
      </c>
      <c r="F17" s="98" t="s">
        <v>417</v>
      </c>
      <c r="G17" s="116"/>
      <c r="H17" s="160"/>
      <c r="I17" s="112"/>
      <c r="J17" s="112"/>
      <c r="K17" s="97" t="s">
        <v>427</v>
      </c>
      <c r="L17" s="109"/>
      <c r="M17" s="155"/>
      <c r="N17" s="111"/>
    </row>
    <row r="18" spans="1:14" s="15" customFormat="1" ht="62.25" customHeight="1" x14ac:dyDescent="0.7">
      <c r="A18" s="123"/>
      <c r="B18" s="111"/>
      <c r="C18" s="155"/>
      <c r="D18" s="103">
        <v>1</v>
      </c>
      <c r="E18" s="97" t="s">
        <v>423</v>
      </c>
      <c r="F18" s="98" t="s">
        <v>417</v>
      </c>
      <c r="G18" s="116"/>
      <c r="H18" s="160"/>
      <c r="I18" s="112"/>
      <c r="J18" s="112"/>
      <c r="K18" s="97" t="s">
        <v>427</v>
      </c>
      <c r="L18" s="109"/>
      <c r="M18" s="155"/>
      <c r="N18" s="111"/>
    </row>
    <row r="19" spans="1:14" s="15" customFormat="1" ht="57" customHeight="1" x14ac:dyDescent="0.7">
      <c r="A19" s="123"/>
      <c r="B19" s="111"/>
      <c r="C19" s="155"/>
      <c r="D19" s="97">
        <v>1</v>
      </c>
      <c r="E19" s="97" t="s">
        <v>424</v>
      </c>
      <c r="F19" s="98" t="s">
        <v>425</v>
      </c>
      <c r="G19" s="116"/>
      <c r="H19" s="160"/>
      <c r="I19" s="112"/>
      <c r="J19" s="112"/>
      <c r="K19" s="97" t="s">
        <v>429</v>
      </c>
      <c r="L19" s="109"/>
      <c r="M19" s="155"/>
      <c r="N19" s="111"/>
    </row>
    <row r="20" spans="1:14" s="15" customFormat="1" ht="66.75" customHeight="1" x14ac:dyDescent="0.7">
      <c r="A20" s="123"/>
      <c r="B20" s="111" t="s">
        <v>416</v>
      </c>
      <c r="C20" s="110" t="s">
        <v>682</v>
      </c>
      <c r="D20" s="127" t="s">
        <v>736</v>
      </c>
      <c r="E20" s="97" t="s">
        <v>421</v>
      </c>
      <c r="F20" s="98" t="s">
        <v>417</v>
      </c>
      <c r="G20" s="116">
        <f>120000*3</f>
        <v>360000</v>
      </c>
      <c r="H20" s="111" t="s">
        <v>599</v>
      </c>
      <c r="I20" s="112" t="s">
        <v>174</v>
      </c>
      <c r="J20" s="112" t="s">
        <v>426</v>
      </c>
      <c r="K20" s="97" t="s">
        <v>428</v>
      </c>
      <c r="L20" s="109" t="s">
        <v>185</v>
      </c>
      <c r="M20" s="155" t="s">
        <v>357</v>
      </c>
      <c r="N20" s="111" t="s">
        <v>430</v>
      </c>
    </row>
    <row r="21" spans="1:14" s="15" customFormat="1" ht="66" customHeight="1" x14ac:dyDescent="0.7">
      <c r="A21" s="123"/>
      <c r="B21" s="111"/>
      <c r="C21" s="110"/>
      <c r="D21" s="127"/>
      <c r="E21" s="97" t="s">
        <v>422</v>
      </c>
      <c r="F21" s="98" t="s">
        <v>417</v>
      </c>
      <c r="G21" s="116"/>
      <c r="H21" s="111"/>
      <c r="I21" s="112"/>
      <c r="J21" s="112"/>
      <c r="K21" s="97" t="s">
        <v>427</v>
      </c>
      <c r="L21" s="109"/>
      <c r="M21" s="155"/>
      <c r="N21" s="111"/>
    </row>
    <row r="22" spans="1:14" s="15" customFormat="1" ht="73.5" customHeight="1" x14ac:dyDescent="0.7">
      <c r="A22" s="123"/>
      <c r="B22" s="111"/>
      <c r="C22" s="110"/>
      <c r="D22" s="127"/>
      <c r="E22" s="97" t="s">
        <v>423</v>
      </c>
      <c r="F22" s="98" t="s">
        <v>417</v>
      </c>
      <c r="G22" s="116"/>
      <c r="H22" s="111"/>
      <c r="I22" s="112"/>
      <c r="J22" s="112"/>
      <c r="K22" s="97" t="s">
        <v>427</v>
      </c>
      <c r="L22" s="109"/>
      <c r="M22" s="155"/>
      <c r="N22" s="111"/>
    </row>
    <row r="23" spans="1:14" s="15" customFormat="1" ht="51" customHeight="1" x14ac:dyDescent="0.7">
      <c r="A23" s="123"/>
      <c r="B23" s="111"/>
      <c r="C23" s="110"/>
      <c r="D23" s="127"/>
      <c r="E23" s="97" t="s">
        <v>424</v>
      </c>
      <c r="F23" s="98" t="s">
        <v>425</v>
      </c>
      <c r="G23" s="116"/>
      <c r="H23" s="111"/>
      <c r="I23" s="112"/>
      <c r="J23" s="112"/>
      <c r="K23" s="97" t="s">
        <v>429</v>
      </c>
      <c r="L23" s="109"/>
      <c r="M23" s="155"/>
      <c r="N23" s="111"/>
    </row>
    <row r="24" spans="1:14" s="15" customFormat="1" ht="95.25" customHeight="1" x14ac:dyDescent="0.7">
      <c r="A24" s="123"/>
      <c r="B24" s="111" t="s">
        <v>416</v>
      </c>
      <c r="C24" s="110" t="s">
        <v>420</v>
      </c>
      <c r="D24" s="103">
        <v>1</v>
      </c>
      <c r="E24" s="97" t="s">
        <v>421</v>
      </c>
      <c r="F24" s="98" t="s">
        <v>417</v>
      </c>
      <c r="G24" s="116">
        <v>120000</v>
      </c>
      <c r="H24" s="111" t="s">
        <v>685</v>
      </c>
      <c r="I24" s="112" t="s">
        <v>174</v>
      </c>
      <c r="J24" s="112" t="s">
        <v>426</v>
      </c>
      <c r="K24" s="97" t="s">
        <v>428</v>
      </c>
      <c r="L24" s="109" t="s">
        <v>185</v>
      </c>
      <c r="M24" s="155" t="s">
        <v>357</v>
      </c>
      <c r="N24" s="111" t="s">
        <v>430</v>
      </c>
    </row>
    <row r="25" spans="1:14" s="15" customFormat="1" ht="73.5" customHeight="1" x14ac:dyDescent="0.7">
      <c r="A25" s="123"/>
      <c r="B25" s="111"/>
      <c r="C25" s="110"/>
      <c r="D25" s="103">
        <v>1</v>
      </c>
      <c r="E25" s="97" t="s">
        <v>422</v>
      </c>
      <c r="F25" s="98" t="s">
        <v>417</v>
      </c>
      <c r="G25" s="116"/>
      <c r="H25" s="111"/>
      <c r="I25" s="112"/>
      <c r="J25" s="112"/>
      <c r="K25" s="97" t="s">
        <v>427</v>
      </c>
      <c r="L25" s="109"/>
      <c r="M25" s="155"/>
      <c r="N25" s="111"/>
    </row>
    <row r="26" spans="1:14" s="15" customFormat="1" ht="73.5" customHeight="1" x14ac:dyDescent="0.7">
      <c r="A26" s="123"/>
      <c r="B26" s="111"/>
      <c r="C26" s="110"/>
      <c r="D26" s="103">
        <v>1</v>
      </c>
      <c r="E26" s="97" t="s">
        <v>423</v>
      </c>
      <c r="F26" s="98" t="s">
        <v>417</v>
      </c>
      <c r="G26" s="116"/>
      <c r="H26" s="111"/>
      <c r="I26" s="112"/>
      <c r="J26" s="112"/>
      <c r="K26" s="97" t="s">
        <v>427</v>
      </c>
      <c r="L26" s="109"/>
      <c r="M26" s="155"/>
      <c r="N26" s="111"/>
    </row>
    <row r="27" spans="1:14" s="15" customFormat="1" ht="73.5" customHeight="1" x14ac:dyDescent="0.7">
      <c r="A27" s="123"/>
      <c r="B27" s="111"/>
      <c r="C27" s="110"/>
      <c r="D27" s="97">
        <v>1</v>
      </c>
      <c r="E27" s="97" t="s">
        <v>424</v>
      </c>
      <c r="F27" s="98" t="s">
        <v>425</v>
      </c>
      <c r="G27" s="116"/>
      <c r="H27" s="111"/>
      <c r="I27" s="112"/>
      <c r="J27" s="112"/>
      <c r="K27" s="97" t="s">
        <v>429</v>
      </c>
      <c r="L27" s="109"/>
      <c r="M27" s="155"/>
      <c r="N27" s="111"/>
    </row>
    <row r="28" spans="1:14" s="15" customFormat="1" ht="12.75" customHeight="1" x14ac:dyDescent="0.7">
      <c r="A28" s="159" t="s">
        <v>419</v>
      </c>
      <c r="B28" s="159"/>
      <c r="C28" s="159"/>
      <c r="D28" s="159"/>
      <c r="E28" s="159"/>
      <c r="F28" s="159"/>
      <c r="G28" s="81">
        <f>G10+G16+G20+G24</f>
        <v>960000</v>
      </c>
      <c r="H28" s="29"/>
      <c r="I28" s="76"/>
      <c r="J28" s="11"/>
      <c r="K28" s="17"/>
      <c r="L28" s="77"/>
      <c r="M28" s="9"/>
      <c r="N28" s="34"/>
    </row>
    <row r="29" spans="1:14" s="15" customFormat="1" ht="12.75" customHeight="1" x14ac:dyDescent="0.7">
      <c r="A29" s="78"/>
      <c r="B29" s="78"/>
      <c r="C29" s="78"/>
      <c r="D29" s="78"/>
      <c r="E29" s="78"/>
      <c r="F29" s="78"/>
      <c r="G29" s="79"/>
      <c r="H29" s="29"/>
      <c r="I29" s="76"/>
      <c r="J29" s="11"/>
      <c r="K29" s="17"/>
      <c r="L29" s="77"/>
      <c r="M29" s="9"/>
      <c r="N29" s="34"/>
    </row>
    <row r="30" spans="1:14" s="15" customFormat="1" ht="12.75" customHeight="1" x14ac:dyDescent="0.7">
      <c r="A30" s="154" t="s">
        <v>432</v>
      </c>
      <c r="B30" s="154"/>
      <c r="C30" s="154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</row>
    <row r="31" spans="1:14" s="15" customFormat="1" ht="14.5" x14ac:dyDescent="0.7">
      <c r="A31" s="114" t="s">
        <v>39</v>
      </c>
      <c r="B31" s="114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</row>
    <row r="32" spans="1:14" s="15" customFormat="1" ht="14.5" x14ac:dyDescent="0.7">
      <c r="A32" s="115" t="s">
        <v>38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</row>
    <row r="33" spans="1:14" s="15" customFormat="1" ht="24" customHeight="1" x14ac:dyDescent="0.7">
      <c r="A33" s="131" t="s">
        <v>58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1:14" s="15" customFormat="1" ht="26.25" customHeight="1" x14ac:dyDescent="0.7">
      <c r="A34" s="125" t="s">
        <v>4</v>
      </c>
      <c r="B34" s="113" t="s">
        <v>40</v>
      </c>
      <c r="C34" s="113" t="s">
        <v>0</v>
      </c>
      <c r="D34" s="113"/>
      <c r="E34" s="113"/>
      <c r="F34" s="113"/>
      <c r="G34" s="113"/>
      <c r="H34" s="113"/>
      <c r="I34" s="113"/>
      <c r="J34" s="113"/>
      <c r="K34" s="113" t="s">
        <v>1</v>
      </c>
      <c r="L34" s="126" t="s">
        <v>182</v>
      </c>
      <c r="M34" s="113" t="s">
        <v>2</v>
      </c>
      <c r="N34" s="113" t="s">
        <v>3</v>
      </c>
    </row>
    <row r="35" spans="1:14" s="15" customFormat="1" ht="48.75" customHeight="1" x14ac:dyDescent="0.7">
      <c r="A35" s="125"/>
      <c r="B35" s="113"/>
      <c r="C35" s="100" t="s">
        <v>36</v>
      </c>
      <c r="D35" s="100" t="s">
        <v>590</v>
      </c>
      <c r="E35" s="100" t="s">
        <v>37</v>
      </c>
      <c r="F35" s="100" t="s">
        <v>5</v>
      </c>
      <c r="G35" s="35" t="s">
        <v>6</v>
      </c>
      <c r="H35" s="100" t="s">
        <v>7</v>
      </c>
      <c r="I35" s="100" t="s">
        <v>8</v>
      </c>
      <c r="J35" s="100" t="s">
        <v>172</v>
      </c>
      <c r="K35" s="113"/>
      <c r="L35" s="126"/>
      <c r="M35" s="113"/>
      <c r="N35" s="113"/>
    </row>
    <row r="36" spans="1:14" s="15" customFormat="1" ht="108" customHeight="1" x14ac:dyDescent="0.7">
      <c r="A36" s="157" t="s">
        <v>261</v>
      </c>
      <c r="B36" s="111" t="s">
        <v>59</v>
      </c>
      <c r="C36" s="110" t="s">
        <v>60</v>
      </c>
      <c r="D36" s="110">
        <v>48</v>
      </c>
      <c r="E36" s="90" t="s">
        <v>65</v>
      </c>
      <c r="F36" s="98" t="s">
        <v>21</v>
      </c>
      <c r="G36" s="116">
        <f>10000*D36</f>
        <v>480000</v>
      </c>
      <c r="H36" s="111" t="s">
        <v>621</v>
      </c>
      <c r="I36" s="112" t="s">
        <v>174</v>
      </c>
      <c r="J36" s="110" t="s">
        <v>264</v>
      </c>
      <c r="K36" s="110" t="s">
        <v>43</v>
      </c>
      <c r="L36" s="109" t="s">
        <v>185</v>
      </c>
      <c r="M36" s="110" t="s">
        <v>70</v>
      </c>
      <c r="N36" s="111" t="s">
        <v>71</v>
      </c>
    </row>
    <row r="37" spans="1:14" s="15" customFormat="1" ht="97.5" customHeight="1" x14ac:dyDescent="0.7">
      <c r="A37" s="123"/>
      <c r="B37" s="111"/>
      <c r="C37" s="110"/>
      <c r="D37" s="110"/>
      <c r="E37" s="90" t="s">
        <v>66</v>
      </c>
      <c r="F37" s="98" t="s">
        <v>21</v>
      </c>
      <c r="G37" s="116"/>
      <c r="H37" s="111"/>
      <c r="I37" s="112"/>
      <c r="J37" s="110"/>
      <c r="K37" s="110"/>
      <c r="L37" s="109"/>
      <c r="M37" s="110"/>
      <c r="N37" s="111"/>
    </row>
    <row r="38" spans="1:14" s="15" customFormat="1" ht="92.25" customHeight="1" x14ac:dyDescent="0.7">
      <c r="A38" s="123"/>
      <c r="B38" s="111"/>
      <c r="C38" s="110"/>
      <c r="D38" s="110"/>
      <c r="E38" s="90" t="s">
        <v>67</v>
      </c>
      <c r="F38" s="98" t="s">
        <v>21</v>
      </c>
      <c r="G38" s="116"/>
      <c r="H38" s="111"/>
      <c r="I38" s="112"/>
      <c r="J38" s="110"/>
      <c r="K38" s="97" t="s">
        <v>52</v>
      </c>
      <c r="L38" s="109"/>
      <c r="M38" s="97" t="s">
        <v>33</v>
      </c>
      <c r="N38" s="98" t="s">
        <v>12</v>
      </c>
    </row>
    <row r="39" spans="1:14" s="15" customFormat="1" ht="94.5" customHeight="1" x14ac:dyDescent="0.7">
      <c r="A39" s="123"/>
      <c r="B39" s="111"/>
      <c r="C39" s="110"/>
      <c r="D39" s="110"/>
      <c r="E39" s="90" t="s">
        <v>263</v>
      </c>
      <c r="F39" s="98" t="s">
        <v>73</v>
      </c>
      <c r="G39" s="116"/>
      <c r="H39" s="111"/>
      <c r="I39" s="112"/>
      <c r="J39" s="110"/>
      <c r="K39" s="97" t="s">
        <v>74</v>
      </c>
      <c r="L39" s="109"/>
      <c r="M39" s="97" t="s">
        <v>33</v>
      </c>
      <c r="N39" s="98" t="s">
        <v>12</v>
      </c>
    </row>
    <row r="40" spans="1:14" s="15" customFormat="1" ht="126.75" customHeight="1" x14ac:dyDescent="0.7">
      <c r="A40" s="123"/>
      <c r="B40" s="111"/>
      <c r="C40" s="110"/>
      <c r="D40" s="110"/>
      <c r="E40" s="90" t="s">
        <v>68</v>
      </c>
      <c r="F40" s="98" t="s">
        <v>49</v>
      </c>
      <c r="G40" s="116"/>
      <c r="H40" s="111"/>
      <c r="I40" s="112"/>
      <c r="J40" s="110"/>
      <c r="K40" s="97" t="s">
        <v>54</v>
      </c>
      <c r="L40" s="109"/>
      <c r="M40" s="97" t="s">
        <v>56</v>
      </c>
      <c r="N40" s="98" t="s">
        <v>91</v>
      </c>
    </row>
    <row r="41" spans="1:14" s="15" customFormat="1" ht="122.25" customHeight="1" x14ac:dyDescent="0.7">
      <c r="A41" s="123"/>
      <c r="B41" s="111"/>
      <c r="C41" s="110"/>
      <c r="D41" s="110"/>
      <c r="E41" s="90" t="s">
        <v>69</v>
      </c>
      <c r="F41" s="98" t="s">
        <v>72</v>
      </c>
      <c r="G41" s="116"/>
      <c r="H41" s="111"/>
      <c r="I41" s="112"/>
      <c r="J41" s="110"/>
      <c r="K41" s="97" t="s">
        <v>55</v>
      </c>
      <c r="L41" s="109"/>
      <c r="M41" s="97" t="s">
        <v>56</v>
      </c>
      <c r="N41" s="98" t="s">
        <v>91</v>
      </c>
    </row>
    <row r="42" spans="1:14" s="15" customFormat="1" ht="122.25" customHeight="1" x14ac:dyDescent="0.7">
      <c r="A42" s="123"/>
      <c r="B42" s="110" t="s">
        <v>737</v>
      </c>
      <c r="C42" s="110" t="s">
        <v>737</v>
      </c>
      <c r="D42" s="110"/>
      <c r="E42" s="90" t="s">
        <v>738</v>
      </c>
      <c r="F42" s="98" t="s">
        <v>16</v>
      </c>
      <c r="G42" s="104">
        <v>50000</v>
      </c>
      <c r="H42" s="111" t="s">
        <v>621</v>
      </c>
      <c r="I42" s="112" t="s">
        <v>174</v>
      </c>
      <c r="J42" s="110" t="s">
        <v>741</v>
      </c>
      <c r="K42" s="110" t="s">
        <v>427</v>
      </c>
      <c r="L42" s="109" t="s">
        <v>184</v>
      </c>
      <c r="M42" s="110" t="s">
        <v>56</v>
      </c>
      <c r="N42" s="111" t="s">
        <v>91</v>
      </c>
    </row>
    <row r="43" spans="1:14" s="15" customFormat="1" ht="122.25" customHeight="1" x14ac:dyDescent="0.7">
      <c r="A43" s="123"/>
      <c r="B43" s="110"/>
      <c r="C43" s="110"/>
      <c r="D43" s="110"/>
      <c r="E43" s="90" t="s">
        <v>740</v>
      </c>
      <c r="F43" s="98" t="s">
        <v>16</v>
      </c>
      <c r="G43" s="104">
        <v>50000</v>
      </c>
      <c r="H43" s="111"/>
      <c r="I43" s="112"/>
      <c r="J43" s="110"/>
      <c r="K43" s="110"/>
      <c r="L43" s="109"/>
      <c r="M43" s="110"/>
      <c r="N43" s="111"/>
    </row>
    <row r="44" spans="1:14" s="15" customFormat="1" ht="108" customHeight="1" x14ac:dyDescent="0.7">
      <c r="A44" s="123"/>
      <c r="B44" s="111" t="s">
        <v>456</v>
      </c>
      <c r="C44" s="110" t="s">
        <v>457</v>
      </c>
      <c r="D44" s="127">
        <v>1</v>
      </c>
      <c r="E44" s="158" t="s">
        <v>552</v>
      </c>
      <c r="F44" s="98"/>
      <c r="G44" s="116"/>
      <c r="H44" s="111" t="s">
        <v>621</v>
      </c>
      <c r="I44" s="112" t="s">
        <v>174</v>
      </c>
      <c r="J44" s="110" t="s">
        <v>264</v>
      </c>
      <c r="K44" s="8"/>
      <c r="L44" s="109" t="s">
        <v>185</v>
      </c>
      <c r="M44" s="110" t="s">
        <v>70</v>
      </c>
      <c r="N44" s="111" t="s">
        <v>71</v>
      </c>
    </row>
    <row r="45" spans="1:14" s="15" customFormat="1" ht="51" customHeight="1" x14ac:dyDescent="0.7">
      <c r="A45" s="123"/>
      <c r="B45" s="111"/>
      <c r="C45" s="110"/>
      <c r="D45" s="127"/>
      <c r="E45" s="158"/>
      <c r="F45" s="98"/>
      <c r="G45" s="116"/>
      <c r="H45" s="111"/>
      <c r="I45" s="112"/>
      <c r="J45" s="110"/>
      <c r="K45" s="8"/>
      <c r="L45" s="109"/>
      <c r="M45" s="110"/>
      <c r="N45" s="111"/>
    </row>
    <row r="46" spans="1:14" s="15" customFormat="1" ht="92.25" customHeight="1" x14ac:dyDescent="0.7">
      <c r="A46" s="123"/>
      <c r="B46" s="111"/>
      <c r="C46" s="110"/>
      <c r="D46" s="127"/>
      <c r="E46" s="158"/>
      <c r="F46" s="98"/>
      <c r="G46" s="116"/>
      <c r="H46" s="111"/>
      <c r="I46" s="112"/>
      <c r="J46" s="110"/>
      <c r="K46" s="97"/>
      <c r="L46" s="109"/>
      <c r="M46" s="97" t="s">
        <v>33</v>
      </c>
      <c r="N46" s="98" t="s">
        <v>12</v>
      </c>
    </row>
    <row r="47" spans="1:14" s="15" customFormat="1" ht="144" customHeight="1" x14ac:dyDescent="0.7">
      <c r="A47" s="101"/>
      <c r="B47" s="98" t="s">
        <v>553</v>
      </c>
      <c r="C47" s="97" t="s">
        <v>458</v>
      </c>
      <c r="D47" s="8"/>
      <c r="E47" s="90" t="s">
        <v>554</v>
      </c>
      <c r="F47" s="98" t="s">
        <v>21</v>
      </c>
      <c r="G47" s="49">
        <v>0</v>
      </c>
      <c r="H47" s="98" t="s">
        <v>670</v>
      </c>
      <c r="I47" s="99" t="s">
        <v>174</v>
      </c>
      <c r="J47" s="8"/>
      <c r="K47" s="97" t="s">
        <v>74</v>
      </c>
      <c r="L47" s="95" t="s">
        <v>185</v>
      </c>
      <c r="M47" s="97" t="s">
        <v>33</v>
      </c>
      <c r="N47" s="98" t="s">
        <v>12</v>
      </c>
    </row>
    <row r="48" spans="1:14" s="15" customFormat="1" ht="116.25" customHeight="1" x14ac:dyDescent="0.7">
      <c r="A48" s="123"/>
      <c r="B48" s="111" t="s">
        <v>459</v>
      </c>
      <c r="C48" s="110" t="s">
        <v>460</v>
      </c>
      <c r="D48" s="8"/>
      <c r="E48" s="90" t="s">
        <v>461</v>
      </c>
      <c r="F48" s="98" t="s">
        <v>21</v>
      </c>
      <c r="G48" s="116">
        <v>0</v>
      </c>
      <c r="H48" s="111" t="s">
        <v>670</v>
      </c>
      <c r="I48" s="112" t="s">
        <v>98</v>
      </c>
      <c r="J48" s="110" t="s">
        <v>516</v>
      </c>
      <c r="K48" s="97" t="s">
        <v>579</v>
      </c>
      <c r="L48" s="109" t="s">
        <v>184</v>
      </c>
      <c r="M48" s="110" t="s">
        <v>56</v>
      </c>
      <c r="N48" s="111" t="s">
        <v>91</v>
      </c>
    </row>
    <row r="49" spans="1:15" s="15" customFormat="1" ht="122.25" customHeight="1" x14ac:dyDescent="0.7">
      <c r="A49" s="123"/>
      <c r="B49" s="111"/>
      <c r="C49" s="110"/>
      <c r="D49" s="8"/>
      <c r="E49" s="90" t="s">
        <v>462</v>
      </c>
      <c r="F49" s="98" t="s">
        <v>21</v>
      </c>
      <c r="G49" s="116"/>
      <c r="H49" s="111"/>
      <c r="I49" s="112"/>
      <c r="J49" s="110"/>
      <c r="K49" s="97" t="s">
        <v>580</v>
      </c>
      <c r="L49" s="109"/>
      <c r="M49" s="110"/>
      <c r="N49" s="111"/>
    </row>
    <row r="50" spans="1:15" s="15" customFormat="1" ht="123" customHeight="1" x14ac:dyDescent="0.7">
      <c r="A50" s="101"/>
      <c r="B50" s="98"/>
      <c r="C50" s="97"/>
      <c r="D50" s="8"/>
      <c r="E50" s="90" t="s">
        <v>463</v>
      </c>
      <c r="F50" s="98" t="s">
        <v>21</v>
      </c>
      <c r="G50" s="116"/>
      <c r="H50" s="111"/>
      <c r="I50" s="112"/>
      <c r="J50" s="110"/>
      <c r="K50" s="97"/>
      <c r="L50" s="109"/>
      <c r="M50" s="110"/>
      <c r="N50" s="111"/>
    </row>
    <row r="51" spans="1:15" s="15" customFormat="1" ht="76.5" customHeight="1" x14ac:dyDescent="0.7">
      <c r="A51" s="101"/>
      <c r="B51" s="98" t="s">
        <v>694</v>
      </c>
      <c r="C51" s="97" t="s">
        <v>695</v>
      </c>
      <c r="D51" s="97"/>
      <c r="E51" s="90"/>
      <c r="F51" s="98"/>
      <c r="G51" s="104"/>
      <c r="H51" s="98"/>
      <c r="I51" s="99" t="s">
        <v>174</v>
      </c>
      <c r="J51" s="97"/>
      <c r="K51" s="97"/>
      <c r="L51" s="95" t="s">
        <v>185</v>
      </c>
      <c r="M51" s="97"/>
      <c r="N51" s="98"/>
    </row>
    <row r="52" spans="1:15" s="33" customFormat="1" ht="14.25" customHeight="1" x14ac:dyDescent="0.7">
      <c r="A52" s="118" t="s">
        <v>50</v>
      </c>
      <c r="B52" s="118"/>
      <c r="C52" s="118"/>
      <c r="D52" s="118"/>
      <c r="E52" s="118"/>
      <c r="F52" s="118"/>
      <c r="G52" s="56">
        <f>G36+G44+G47+G48</f>
        <v>480000</v>
      </c>
      <c r="H52" s="29"/>
      <c r="I52" s="11"/>
      <c r="J52" s="17"/>
      <c r="K52" s="17"/>
      <c r="L52" s="94"/>
    </row>
    <row r="53" spans="1:15" s="15" customFormat="1" ht="12.75" customHeight="1" x14ac:dyDescent="0.7">
      <c r="A53" s="156" t="s">
        <v>431</v>
      </c>
      <c r="B53" s="156"/>
      <c r="C53" s="156"/>
      <c r="D53" s="156"/>
      <c r="E53" s="156"/>
      <c r="F53" s="156"/>
      <c r="G53" s="80">
        <f>G28+G52</f>
        <v>1440000</v>
      </c>
      <c r="H53" s="29"/>
      <c r="I53" s="76"/>
      <c r="J53" s="11"/>
      <c r="K53" s="17"/>
      <c r="M53" s="9"/>
      <c r="N53" s="34"/>
    </row>
    <row r="54" spans="1:15" s="33" customFormat="1" ht="12.75" customHeight="1" thickBot="1" x14ac:dyDescent="0.85">
      <c r="A54" s="36"/>
      <c r="B54" s="36"/>
      <c r="C54" s="36"/>
      <c r="D54" s="36"/>
      <c r="E54" s="36"/>
      <c r="F54" s="36"/>
      <c r="G54" s="48"/>
      <c r="H54" s="29"/>
      <c r="I54" s="11"/>
      <c r="J54" s="11"/>
      <c r="K54" s="17"/>
      <c r="L54" s="17"/>
      <c r="M54" s="17"/>
      <c r="N54" s="10"/>
    </row>
    <row r="55" spans="1:15" s="33" customFormat="1" ht="28.5" customHeight="1" thickBot="1" x14ac:dyDescent="0.85">
      <c r="A55" s="36"/>
      <c r="B55" s="58" t="s">
        <v>170</v>
      </c>
      <c r="C55" s="62" t="s">
        <v>171</v>
      </c>
      <c r="D55" s="119" t="s">
        <v>98</v>
      </c>
      <c r="E55" s="120"/>
      <c r="F55" s="66" t="s">
        <v>178</v>
      </c>
      <c r="G55" s="67" t="s">
        <v>27</v>
      </c>
      <c r="H55" s="68" t="s">
        <v>103</v>
      </c>
      <c r="I55" s="73" t="s">
        <v>179</v>
      </c>
      <c r="J55" s="69" t="s">
        <v>180</v>
      </c>
      <c r="K55" s="70" t="s">
        <v>181</v>
      </c>
      <c r="L55" s="17"/>
      <c r="M55" s="17"/>
      <c r="N55" s="37"/>
      <c r="O55" s="10"/>
    </row>
    <row r="56" spans="1:15" s="33" customFormat="1" ht="9" customHeight="1" thickBot="1" x14ac:dyDescent="0.85">
      <c r="A56" s="36"/>
      <c r="B56" s="71"/>
      <c r="C56" s="63"/>
      <c r="D56" s="71"/>
      <c r="E56" s="63"/>
      <c r="F56" s="71"/>
      <c r="G56" s="71"/>
      <c r="H56" s="72"/>
      <c r="I56" s="64"/>
      <c r="J56" s="65"/>
      <c r="K56" s="65"/>
      <c r="L56" s="11"/>
      <c r="M56" s="17"/>
      <c r="N56" s="17"/>
      <c r="O56" s="10"/>
    </row>
    <row r="57" spans="1:15" s="33" customFormat="1" ht="24" customHeight="1" thickBot="1" x14ac:dyDescent="0.85">
      <c r="A57" s="36"/>
      <c r="B57" s="58" t="s">
        <v>29</v>
      </c>
      <c r="C57" s="59" t="s">
        <v>30</v>
      </c>
      <c r="D57" s="60" t="s">
        <v>31</v>
      </c>
      <c r="E57" s="61" t="s">
        <v>32</v>
      </c>
      <c r="F57" s="71"/>
      <c r="G57" s="71"/>
      <c r="H57" s="72"/>
      <c r="I57" s="64"/>
      <c r="J57" s="65"/>
      <c r="K57" s="65"/>
      <c r="L57" s="11"/>
      <c r="M57" s="17"/>
      <c r="N57" s="17"/>
      <c r="O57" s="10"/>
    </row>
    <row r="58" spans="1:15" s="33" customFormat="1" ht="46.5" customHeight="1" x14ac:dyDescent="0.75">
      <c r="A58" s="26"/>
      <c r="B58" s="27"/>
      <c r="C58" s="30"/>
      <c r="D58" s="31"/>
      <c r="E58" s="32"/>
      <c r="F58" s="10"/>
      <c r="G58" s="28"/>
      <c r="H58" s="29"/>
      <c r="I58" s="11"/>
      <c r="J58" s="11"/>
      <c r="K58" s="17"/>
      <c r="L58" s="17"/>
      <c r="M58" s="17"/>
      <c r="N58" s="10"/>
    </row>
    <row r="59" spans="1:15" s="15" customFormat="1" ht="14.5" x14ac:dyDescent="0.7">
      <c r="B59" s="19"/>
      <c r="E59" s="37"/>
      <c r="G59" s="20"/>
      <c r="H59" s="3"/>
      <c r="I59" s="3"/>
      <c r="J59" s="3"/>
      <c r="K59" s="3"/>
      <c r="L59" s="3"/>
      <c r="M59" s="22"/>
      <c r="N59" s="3"/>
    </row>
    <row r="60" spans="1:15" s="15" customFormat="1" ht="14.5" x14ac:dyDescent="0.7">
      <c r="B60" s="19"/>
      <c r="E60" s="41"/>
      <c r="G60" s="20"/>
      <c r="H60" s="3"/>
      <c r="I60" s="3"/>
      <c r="J60" s="3"/>
      <c r="K60" s="3"/>
      <c r="L60" s="3"/>
      <c r="M60" s="3"/>
      <c r="N60" s="3"/>
    </row>
    <row r="61" spans="1:15" s="15" customFormat="1" ht="14.5" x14ac:dyDescent="0.7">
      <c r="B61" s="19"/>
      <c r="E61" s="42"/>
      <c r="G61" s="20"/>
      <c r="H61" s="3"/>
      <c r="I61" s="3"/>
      <c r="J61" s="3"/>
      <c r="K61" s="3"/>
      <c r="L61" s="3"/>
      <c r="M61" s="3"/>
      <c r="N61" s="3"/>
    </row>
    <row r="62" spans="1:15" x14ac:dyDescent="0.75">
      <c r="E62" s="38"/>
    </row>
    <row r="63" spans="1:15" x14ac:dyDescent="0.75">
      <c r="E63" s="38"/>
    </row>
    <row r="64" spans="1:15" x14ac:dyDescent="0.75">
      <c r="E64" s="38"/>
    </row>
    <row r="65" spans="5:5" x14ac:dyDescent="0.75">
      <c r="E65" s="18"/>
    </row>
    <row r="66" spans="5:5" x14ac:dyDescent="0.75">
      <c r="E66" s="18"/>
    </row>
    <row r="67" spans="5:5" x14ac:dyDescent="0.75">
      <c r="E67" s="18"/>
    </row>
    <row r="68" spans="5:5" x14ac:dyDescent="0.75">
      <c r="E68" s="18"/>
    </row>
    <row r="69" spans="5:5" x14ac:dyDescent="0.75">
      <c r="E69" s="18"/>
    </row>
    <row r="70" spans="5:5" x14ac:dyDescent="0.75">
      <c r="E70" s="15"/>
    </row>
    <row r="71" spans="5:5" x14ac:dyDescent="0.75">
      <c r="E71" s="15"/>
    </row>
    <row r="72" spans="5:5" x14ac:dyDescent="0.75">
      <c r="E72" s="15"/>
    </row>
    <row r="73" spans="5:5" x14ac:dyDescent="0.75">
      <c r="E73" s="15"/>
    </row>
    <row r="74" spans="5:5" x14ac:dyDescent="0.75">
      <c r="E74" s="15"/>
    </row>
    <row r="75" spans="5:5" x14ac:dyDescent="0.75">
      <c r="E75" s="15"/>
    </row>
    <row r="76" spans="5:5" x14ac:dyDescent="0.75">
      <c r="E76" s="15"/>
    </row>
  </sheetData>
  <mergeCells count="121">
    <mergeCell ref="N36:N37"/>
    <mergeCell ref="M44:M45"/>
    <mergeCell ref="N44:N45"/>
    <mergeCell ref="A44:A46"/>
    <mergeCell ref="C48:C49"/>
    <mergeCell ref="B48:B49"/>
    <mergeCell ref="A48:A49"/>
    <mergeCell ref="G48:G50"/>
    <mergeCell ref="B44:B46"/>
    <mergeCell ref="D44:D46"/>
    <mergeCell ref="G44:G46"/>
    <mergeCell ref="I48:I50"/>
    <mergeCell ref="M48:M50"/>
    <mergeCell ref="N48:N50"/>
    <mergeCell ref="L48:L50"/>
    <mergeCell ref="J48:J50"/>
    <mergeCell ref="A42:A43"/>
    <mergeCell ref="C42:C43"/>
    <mergeCell ref="D42:D43"/>
    <mergeCell ref="I42:I43"/>
    <mergeCell ref="H42:H43"/>
    <mergeCell ref="J42:J43"/>
    <mergeCell ref="K42:K43"/>
    <mergeCell ref="L42:L43"/>
    <mergeCell ref="A33:N33"/>
    <mergeCell ref="A34:A35"/>
    <mergeCell ref="B34:B35"/>
    <mergeCell ref="C34:J34"/>
    <mergeCell ref="K34:K35"/>
    <mergeCell ref="N34:N35"/>
    <mergeCell ref="H16:H19"/>
    <mergeCell ref="I16:I19"/>
    <mergeCell ref="J16:J19"/>
    <mergeCell ref="A31:N31"/>
    <mergeCell ref="A32:N32"/>
    <mergeCell ref="A30:N30"/>
    <mergeCell ref="B16:B19"/>
    <mergeCell ref="B20:B23"/>
    <mergeCell ref="A20:A23"/>
    <mergeCell ref="A16:A19"/>
    <mergeCell ref="G16:G19"/>
    <mergeCell ref="M24:M27"/>
    <mergeCell ref="N24:N27"/>
    <mergeCell ref="G24:G27"/>
    <mergeCell ref="H24:H27"/>
    <mergeCell ref="I24:I27"/>
    <mergeCell ref="J24:J27"/>
    <mergeCell ref="L24:L27"/>
    <mergeCell ref="N20:N23"/>
    <mergeCell ref="C20:C23"/>
    <mergeCell ref="C24:C27"/>
    <mergeCell ref="D20:D23"/>
    <mergeCell ref="N10:N11"/>
    <mergeCell ref="A10:A15"/>
    <mergeCell ref="B10:B15"/>
    <mergeCell ref="C10:C15"/>
    <mergeCell ref="D10:D15"/>
    <mergeCell ref="G10:G15"/>
    <mergeCell ref="M12:M13"/>
    <mergeCell ref="M14:M15"/>
    <mergeCell ref="I11:I15"/>
    <mergeCell ref="L12:L15"/>
    <mergeCell ref="J10:J11"/>
    <mergeCell ref="K10:K11"/>
    <mergeCell ref="L10:L11"/>
    <mergeCell ref="M10:M11"/>
    <mergeCell ref="H10:H15"/>
    <mergeCell ref="E10:E11"/>
    <mergeCell ref="C16:C19"/>
    <mergeCell ref="G20:G23"/>
    <mergeCell ref="H20:H23"/>
    <mergeCell ref="I20:I23"/>
    <mergeCell ref="J20:J23"/>
    <mergeCell ref="L20:L23"/>
    <mergeCell ref="A24:A27"/>
    <mergeCell ref="B24:B27"/>
    <mergeCell ref="M20:M23"/>
    <mergeCell ref="I44:I46"/>
    <mergeCell ref="C44:C46"/>
    <mergeCell ref="J44:J46"/>
    <mergeCell ref="L36:L41"/>
    <mergeCell ref="L44:L46"/>
    <mergeCell ref="M36:M37"/>
    <mergeCell ref="E44:E46"/>
    <mergeCell ref="H48:H50"/>
    <mergeCell ref="B42:B43"/>
    <mergeCell ref="M42:M43"/>
    <mergeCell ref="A52:F52"/>
    <mergeCell ref="A53:F53"/>
    <mergeCell ref="D55:E55"/>
    <mergeCell ref="A36:A41"/>
    <mergeCell ref="B36:B41"/>
    <mergeCell ref="C36:C41"/>
    <mergeCell ref="D36:D41"/>
    <mergeCell ref="G36:G41"/>
    <mergeCell ref="H36:H41"/>
    <mergeCell ref="H44:H46"/>
    <mergeCell ref="N42:N43"/>
    <mergeCell ref="N8:N9"/>
    <mergeCell ref="A1:N1"/>
    <mergeCell ref="A2:N2"/>
    <mergeCell ref="A3:N3"/>
    <mergeCell ref="A5:N5"/>
    <mergeCell ref="A6:N6"/>
    <mergeCell ref="A7:N7"/>
    <mergeCell ref="A8:A9"/>
    <mergeCell ref="B8:B9"/>
    <mergeCell ref="K8:K9"/>
    <mergeCell ref="M8:M9"/>
    <mergeCell ref="C8:J8"/>
    <mergeCell ref="L8:L9"/>
    <mergeCell ref="A4:N4"/>
    <mergeCell ref="L34:L35"/>
    <mergeCell ref="M34:M35"/>
    <mergeCell ref="I36:I41"/>
    <mergeCell ref="J36:J41"/>
    <mergeCell ref="K36:K37"/>
    <mergeCell ref="M16:M19"/>
    <mergeCell ref="N16:N19"/>
    <mergeCell ref="L16:L19"/>
    <mergeCell ref="A28:F28"/>
  </mergeCells>
  <conditionalFormatting sqref="L28:L29 L20 L16 L44">
    <cfRule type="expression" dxfId="262" priority="143">
      <formula>$L16="BAJO"</formula>
    </cfRule>
    <cfRule type="expression" dxfId="261" priority="144">
      <formula>$L16="MEDIO"</formula>
    </cfRule>
    <cfRule type="expression" dxfId="260" priority="145">
      <formula>$L16="ALTO"</formula>
    </cfRule>
  </conditionalFormatting>
  <conditionalFormatting sqref="I28:I29 I16 I20 I53 I47">
    <cfRule type="expression" dxfId="259" priority="130" stopIfTrue="1">
      <formula>$I16="Departamento de Jurídica"</formula>
    </cfRule>
    <cfRule type="expression" dxfId="258" priority="131">
      <formula>$I16="Departamento de Relaciones Públicas"</formula>
    </cfRule>
    <cfRule type="expression" dxfId="257" priority="132">
      <formula>$I16="Departamento de Planificación"</formula>
    </cfRule>
    <cfRule type="expression" dxfId="256" priority="133">
      <formula>$I16="Subdirector de Contabilidad"</formula>
    </cfRule>
    <cfRule type="expression" dxfId="255" priority="134">
      <formula>$I16="Subdirector Administrativo"</formula>
    </cfRule>
    <cfRule type="expression" dxfId="254" priority="135">
      <formula>$I16="Subdirector Académico"</formula>
    </cfRule>
    <cfRule type="expression" dxfId="253" priority="136">
      <formula>$I16="Subdirector de Investigación, Extensión y Educación Continua"</formula>
    </cfRule>
    <cfRule type="expression" dxfId="252" priority="137">
      <formula>$I16="Director"</formula>
    </cfRule>
  </conditionalFormatting>
  <conditionalFormatting sqref="L24">
    <cfRule type="expression" dxfId="251" priority="119">
      <formula>$L24="BAJO"</formula>
    </cfRule>
    <cfRule type="expression" dxfId="250" priority="120">
      <formula>$L24="MEDIO"</formula>
    </cfRule>
    <cfRule type="expression" dxfId="249" priority="121">
      <formula>$L24="ALTO"</formula>
    </cfRule>
  </conditionalFormatting>
  <conditionalFormatting sqref="I24">
    <cfRule type="expression" dxfId="248" priority="111" stopIfTrue="1">
      <formula>$I24="Departamento de Jurídica"</formula>
    </cfRule>
    <cfRule type="expression" dxfId="247" priority="112">
      <formula>$I24="Departamento de Relaciones Públicas"</formula>
    </cfRule>
    <cfRule type="expression" dxfId="246" priority="113">
      <formula>$I24="Departamento de Planificación"</formula>
    </cfRule>
    <cfRule type="expression" dxfId="245" priority="114">
      <formula>$I24="Subdirector de Contabilidad"</formula>
    </cfRule>
    <cfRule type="expression" dxfId="244" priority="115">
      <formula>$I24="Subdirector Administrativo"</formula>
    </cfRule>
    <cfRule type="expression" dxfId="243" priority="116">
      <formula>$I24="Subdirector Académico"</formula>
    </cfRule>
    <cfRule type="expression" dxfId="242" priority="117">
      <formula>$I24="Subdirector de Investigación, Extensión y Educación Continua"</formula>
    </cfRule>
    <cfRule type="expression" dxfId="241" priority="118">
      <formula>$I24="Director"</formula>
    </cfRule>
  </conditionalFormatting>
  <conditionalFormatting sqref="L10">
    <cfRule type="expression" dxfId="240" priority="97">
      <formula>$L10="BAJO"</formula>
    </cfRule>
    <cfRule type="expression" dxfId="239" priority="98">
      <formula>$L10="MEDIO"</formula>
    </cfRule>
    <cfRule type="expression" dxfId="238" priority="99">
      <formula>$L10="ALTO"</formula>
    </cfRule>
  </conditionalFormatting>
  <conditionalFormatting sqref="L12">
    <cfRule type="expression" dxfId="237" priority="94">
      <formula>$L12="BAJO"</formula>
    </cfRule>
    <cfRule type="expression" dxfId="236" priority="95">
      <formula>$L12="MEDIO"</formula>
    </cfRule>
    <cfRule type="expression" dxfId="235" priority="96">
      <formula>$L12="ALTO"</formula>
    </cfRule>
  </conditionalFormatting>
  <conditionalFormatting sqref="L36">
    <cfRule type="expression" dxfId="234" priority="69">
      <formula>$L36="BAJO"</formula>
    </cfRule>
    <cfRule type="expression" dxfId="233" priority="70">
      <formula>$L36="MEDIO"</formula>
    </cfRule>
    <cfRule type="expression" dxfId="232" priority="71">
      <formula>$L36="ALTO"</formula>
    </cfRule>
  </conditionalFormatting>
  <conditionalFormatting sqref="I11">
    <cfRule type="expression" dxfId="231" priority="61" stopIfTrue="1">
      <formula>$I11="Departamento de Jurídica"</formula>
    </cfRule>
    <cfRule type="expression" dxfId="230" priority="62">
      <formula>$I11="Departamento de Relaciones Públicas"</formula>
    </cfRule>
    <cfRule type="expression" dxfId="229" priority="63">
      <formula>$I11="Departamento de Planificación"</formula>
    </cfRule>
    <cfRule type="expression" dxfId="228" priority="64">
      <formula>$I11="Subdirector de Contabilidad"</formula>
    </cfRule>
    <cfRule type="expression" dxfId="227" priority="65">
      <formula>$I11="Subdirector Administrativo"</formula>
    </cfRule>
    <cfRule type="expression" dxfId="226" priority="66">
      <formula>$I11="Subdirector Académico"</formula>
    </cfRule>
    <cfRule type="expression" dxfId="225" priority="67">
      <formula>$I11="Subdirector de Investigación, Extensión y Educación Continua"</formula>
    </cfRule>
    <cfRule type="expression" dxfId="224" priority="68">
      <formula>$I11="Director"</formula>
    </cfRule>
  </conditionalFormatting>
  <conditionalFormatting sqref="I36">
    <cfRule type="expression" dxfId="223" priority="53" stopIfTrue="1">
      <formula>$I36="Departamento de Jurídica"</formula>
    </cfRule>
    <cfRule type="expression" dxfId="222" priority="54">
      <formula>$I36="Departamento de Relaciones Públicas"</formula>
    </cfRule>
    <cfRule type="expression" dxfId="221" priority="55">
      <formula>$I36="Departamento de Planificación"</formula>
    </cfRule>
    <cfRule type="expression" dxfId="220" priority="56">
      <formula>$I36="Subdirector de Contabilidad"</formula>
    </cfRule>
    <cfRule type="expression" dxfId="219" priority="57">
      <formula>$I36="Subdirector Administrativo"</formula>
    </cfRule>
    <cfRule type="expression" dxfId="218" priority="58">
      <formula>$I36="Subdirector Académico"</formula>
    </cfRule>
    <cfRule type="expression" dxfId="217" priority="59">
      <formula>$I36="Subdirector de Investigación, Extensión y Educación Continua"</formula>
    </cfRule>
    <cfRule type="expression" dxfId="216" priority="60">
      <formula>$I36="Director"</formula>
    </cfRule>
  </conditionalFormatting>
  <conditionalFormatting sqref="I44">
    <cfRule type="expression" dxfId="215" priority="45" stopIfTrue="1">
      <formula>$I44="Departamento de Jurídica"</formula>
    </cfRule>
    <cfRule type="expression" dxfId="214" priority="46">
      <formula>$I44="Departamento de Relaciones Públicas"</formula>
    </cfRule>
    <cfRule type="expression" dxfId="213" priority="47">
      <formula>$I44="Departamento de Planificación"</formula>
    </cfRule>
    <cfRule type="expression" dxfId="212" priority="48">
      <formula>$I44="Subdirector de Contabilidad"</formula>
    </cfRule>
    <cfRule type="expression" dxfId="211" priority="49">
      <formula>$I44="Subdirector Administrativo"</formula>
    </cfRule>
    <cfRule type="expression" dxfId="210" priority="50">
      <formula>$I44="Subdirector Académico"</formula>
    </cfRule>
    <cfRule type="expression" dxfId="209" priority="51">
      <formula>$I44="Subdirector de Investigación, Extensión y Educación Continua"</formula>
    </cfRule>
    <cfRule type="expression" dxfId="208" priority="52">
      <formula>$I44="Director"</formula>
    </cfRule>
  </conditionalFormatting>
  <conditionalFormatting sqref="I48">
    <cfRule type="expression" dxfId="207" priority="37" stopIfTrue="1">
      <formula>$I48="Departamento de Jurídica"</formula>
    </cfRule>
    <cfRule type="expression" dxfId="206" priority="38">
      <formula>$I48="Departamento de Relaciones Públicas"</formula>
    </cfRule>
    <cfRule type="expression" dxfId="205" priority="39">
      <formula>$I48="Departamento de Planificación"</formula>
    </cfRule>
    <cfRule type="expression" dxfId="204" priority="40">
      <formula>$I48="Subdirector de Contabilidad"</formula>
    </cfRule>
    <cfRule type="expression" dxfId="203" priority="41">
      <formula>$I48="Subdirector Administrativo"</formula>
    </cfRule>
    <cfRule type="expression" dxfId="202" priority="42">
      <formula>$I48="Subdirector Académico"</formula>
    </cfRule>
    <cfRule type="expression" dxfId="201" priority="43">
      <formula>$I48="Subdirector de Investigación, Extensión y Educación Continua"</formula>
    </cfRule>
    <cfRule type="expression" dxfId="200" priority="44">
      <formula>$I48="Director"</formula>
    </cfRule>
  </conditionalFormatting>
  <conditionalFormatting sqref="L48">
    <cfRule type="expression" dxfId="199" priority="26">
      <formula>$L48="BAJO"</formula>
    </cfRule>
    <cfRule type="expression" dxfId="198" priority="27">
      <formula>$L48="MEDIO"</formula>
    </cfRule>
    <cfRule type="expression" dxfId="197" priority="28">
      <formula>$L48="ALTO"</formula>
    </cfRule>
  </conditionalFormatting>
  <conditionalFormatting sqref="L47">
    <cfRule type="expression" dxfId="196" priority="23">
      <formula>$L47="BAJO"</formula>
    </cfRule>
    <cfRule type="expression" dxfId="195" priority="24">
      <formula>$L47="MEDIO"</formula>
    </cfRule>
    <cfRule type="expression" dxfId="194" priority="25">
      <formula>$L47="ALTO"</formula>
    </cfRule>
  </conditionalFormatting>
  <conditionalFormatting sqref="I42">
    <cfRule type="expression" dxfId="193" priority="15" stopIfTrue="1">
      <formula>$I42="Departamento de Jurídica"</formula>
    </cfRule>
    <cfRule type="expression" dxfId="192" priority="16">
      <formula>$I42="Departamento de Relaciones Públicas"</formula>
    </cfRule>
    <cfRule type="expression" dxfId="191" priority="17">
      <formula>$I42="Departamento de Planificación"</formula>
    </cfRule>
    <cfRule type="expression" dxfId="190" priority="18">
      <formula>$I42="Subdirector de Contabilidad"</formula>
    </cfRule>
    <cfRule type="expression" dxfId="189" priority="19">
      <formula>$I42="Subdirector Administrativo"</formula>
    </cfRule>
    <cfRule type="expression" dxfId="188" priority="20">
      <formula>$I42="Subdirector Académico"</formula>
    </cfRule>
    <cfRule type="expression" dxfId="187" priority="21">
      <formula>$I42="Subdirector de Investigación, Extensión y Educación Continua"</formula>
    </cfRule>
    <cfRule type="expression" dxfId="186" priority="22">
      <formula>$I42="Director"</formula>
    </cfRule>
  </conditionalFormatting>
  <conditionalFormatting sqref="I51">
    <cfRule type="expression" dxfId="185" priority="7" stopIfTrue="1">
      <formula>$I51="Departamento de Jurídica"</formula>
    </cfRule>
    <cfRule type="expression" dxfId="184" priority="8">
      <formula>$I51="Departamento de Relaciones Públicas"</formula>
    </cfRule>
    <cfRule type="expression" dxfId="183" priority="9">
      <formula>$I51="Departamento de Planificación"</formula>
    </cfRule>
    <cfRule type="expression" dxfId="182" priority="10">
      <formula>$I51="Subdirector de Contabilidad"</formula>
    </cfRule>
    <cfRule type="expression" dxfId="181" priority="11">
      <formula>$I51="Subdirector Administrativo"</formula>
    </cfRule>
    <cfRule type="expression" dxfId="180" priority="12">
      <formula>$I51="Subdirector Académico"</formula>
    </cfRule>
    <cfRule type="expression" dxfId="179" priority="13">
      <formula>$I51="Subdirector de Investigación, Extensión y Educación Continua"</formula>
    </cfRule>
    <cfRule type="expression" dxfId="178" priority="14">
      <formula>$I51="Director"</formula>
    </cfRule>
  </conditionalFormatting>
  <conditionalFormatting sqref="L51">
    <cfRule type="expression" dxfId="177" priority="4">
      <formula>$L51="BAJO"</formula>
    </cfRule>
    <cfRule type="expression" dxfId="176" priority="5">
      <formula>$L51="MEDIO"</formula>
    </cfRule>
    <cfRule type="expression" dxfId="175" priority="6">
      <formula>$L51="ALTO"</formula>
    </cfRule>
  </conditionalFormatting>
  <conditionalFormatting sqref="L42">
    <cfRule type="expression" dxfId="174" priority="1">
      <formula>$L42="BAJO"</formula>
    </cfRule>
    <cfRule type="expression" dxfId="173" priority="2">
      <formula>$L42="MEDIO"</formula>
    </cfRule>
    <cfRule type="expression" dxfId="172" priority="3">
      <formula>$L42="ALTO"</formula>
    </cfRule>
  </conditionalFormatting>
  <printOptions horizontalCentered="1"/>
  <pageMargins left="1" right="1" top="1" bottom="1" header="0.5" footer="0.5"/>
  <pageSetup scale="60" orientation="landscape" r:id="rId1"/>
  <rowBreaks count="4" manualBreakCount="4">
    <brk id="15" max="13" man="1"/>
    <brk id="26" max="13" man="1"/>
    <brk id="40" max="13" man="1"/>
    <brk id="57" max="12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8" id="{D0E2FB54-2228-4ED4-A35B-93F3AAC74504}">
            <xm:f>'EJE 1 GESTIÓN INSTITUCIONAL'!$E1048546="Dirección"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D55 F55:K55</xm:sqref>
        </x14:conditionalFormatting>
        <x14:conditionalFormatting xmlns:xm="http://schemas.microsoft.com/office/excel/2006/main">
          <x14:cfRule type="expression" priority="365" stopIfTrue="1" id="{2C183E0E-0123-41DB-B687-BE23ECA8A4D3}">
            <xm:f>'EJE 1 GESTIÓN INSTITUCIONAL'!#REF!="Departamento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66" id="{8758CFD2-B802-464F-8179-4927DF6C33F7}">
            <xm:f>'EJE 1 GESTIÓN INSTITUCIONAL'!#REF!="Departamento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67" id="{7D8B2734-60EA-4423-ABE0-550FFF90952D}">
            <xm:f>'EJE 1 GESTIÓN INSTITUCIONAL'!#REF!="Departamento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68" id="{75345E93-1B94-486E-9E25-8E4060BE934B}">
            <xm:f>'EJE 1 GESTIÓN INSTITUCIONAL'!#REF!="Subdirector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69" id="{05E2AF79-2B59-43A5-82D8-0BDB0E3EBCCE}">
            <xm:f>'EJE 1 GESTIÓN INSTITUCIONAL'!#REF!="Subdirector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70" id="{FD202837-81C7-43AB-A26C-981768ED347F}">
            <xm:f>'EJE 1 GESTIÓN INSTITUCIONAL'!#REF!="Subdirector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71" id="{9E3377F7-9489-44CB-A32D-635B022663EA}">
            <xm:f>'EJE 1 GESTIÓN INSTITUCIONAL'!#REF!="Subdirector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72" id="{C78DF977-09A5-49D3-8F05-8886EB7802DB}">
            <xm:f>'EJE 1 GESTIÓN INSTITUCIONAL'!#REF!="Director"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I10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view="pageBreakPreview" zoomScale="90" zoomScaleNormal="112" zoomScaleSheetLayoutView="90" workbookViewId="0">
      <selection activeCell="A17" sqref="A7:N17"/>
    </sheetView>
  </sheetViews>
  <sheetFormatPr baseColWidth="10" defaultRowHeight="14.75" x14ac:dyDescent="0.75"/>
  <cols>
    <col min="1" max="1" width="7.54296875" customWidth="1"/>
    <col min="2" max="2" width="13.86328125" style="14" customWidth="1"/>
    <col min="3" max="3" width="18.86328125" customWidth="1"/>
    <col min="4" max="4" width="5.40625" customWidth="1"/>
    <col min="5" max="5" width="23.1328125" customWidth="1"/>
    <col min="6" max="6" width="17.54296875" customWidth="1"/>
    <col min="7" max="7" width="11.26953125" style="1" customWidth="1"/>
    <col min="8" max="8" width="12" style="2" customWidth="1"/>
    <col min="9" max="10" width="15.40625" style="2" customWidth="1"/>
    <col min="11" max="11" width="15" style="2" customWidth="1"/>
    <col min="12" max="12" width="2.86328125" style="2" customWidth="1"/>
    <col min="13" max="13" width="14.54296875" style="2" customWidth="1"/>
    <col min="14" max="14" width="17.26953125" style="2" customWidth="1"/>
  </cols>
  <sheetData>
    <row r="1" spans="1:15" ht="126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1.2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36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s="15" customFormat="1" ht="14.5" x14ac:dyDescent="0.7">
      <c r="A5" s="147" t="s">
        <v>150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5" s="15" customFormat="1" ht="14.5" x14ac:dyDescent="0.7">
      <c r="A6" s="136" t="s">
        <v>163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4.75" customHeight="1" x14ac:dyDescent="0.7">
      <c r="A7" s="125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2</v>
      </c>
      <c r="N7" s="113" t="s">
        <v>3</v>
      </c>
    </row>
    <row r="8" spans="1:15" s="15" customFormat="1" ht="48.75" customHeight="1" x14ac:dyDescent="0.7">
      <c r="A8" s="125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91.5" customHeight="1" x14ac:dyDescent="0.7">
      <c r="A9" s="123"/>
      <c r="B9" s="111" t="s">
        <v>466</v>
      </c>
      <c r="C9" s="111" t="s">
        <v>467</v>
      </c>
      <c r="D9" s="8"/>
      <c r="E9" s="90" t="s">
        <v>671</v>
      </c>
      <c r="F9" s="98" t="s">
        <v>310</v>
      </c>
      <c r="G9" s="116">
        <v>3500</v>
      </c>
      <c r="H9" s="98" t="s">
        <v>647</v>
      </c>
      <c r="I9" s="112" t="s">
        <v>98</v>
      </c>
      <c r="J9" s="112" t="s">
        <v>472</v>
      </c>
      <c r="K9" s="110" t="s">
        <v>473</v>
      </c>
      <c r="L9" s="109" t="s">
        <v>185</v>
      </c>
      <c r="M9" s="110" t="s">
        <v>33</v>
      </c>
      <c r="N9" s="111" t="s">
        <v>12</v>
      </c>
    </row>
    <row r="10" spans="1:15" s="15" customFormat="1" ht="93.75" customHeight="1" x14ac:dyDescent="0.7">
      <c r="A10" s="123"/>
      <c r="B10" s="111"/>
      <c r="C10" s="111"/>
      <c r="D10" s="8"/>
      <c r="E10" s="90" t="s">
        <v>672</v>
      </c>
      <c r="F10" s="98" t="s">
        <v>310</v>
      </c>
      <c r="G10" s="116"/>
      <c r="H10" s="98" t="s">
        <v>633</v>
      </c>
      <c r="I10" s="112"/>
      <c r="J10" s="112"/>
      <c r="K10" s="110"/>
      <c r="L10" s="109"/>
      <c r="M10" s="110"/>
      <c r="N10" s="111"/>
    </row>
    <row r="11" spans="1:15" s="15" customFormat="1" ht="88.5" customHeight="1" x14ac:dyDescent="0.7">
      <c r="A11" s="123"/>
      <c r="B11" s="111"/>
      <c r="C11" s="111" t="s">
        <v>468</v>
      </c>
      <c r="D11" s="8"/>
      <c r="E11" s="90" t="s">
        <v>464</v>
      </c>
      <c r="F11" s="98" t="s">
        <v>474</v>
      </c>
      <c r="G11" s="116">
        <v>12000</v>
      </c>
      <c r="H11" s="160" t="s">
        <v>597</v>
      </c>
      <c r="I11" s="99" t="s">
        <v>174</v>
      </c>
      <c r="J11" s="25" t="s">
        <v>478</v>
      </c>
      <c r="K11" s="97" t="s">
        <v>477</v>
      </c>
      <c r="L11" s="109" t="s">
        <v>185</v>
      </c>
      <c r="M11" s="97" t="s">
        <v>33</v>
      </c>
      <c r="N11" s="98" t="s">
        <v>12</v>
      </c>
    </row>
    <row r="12" spans="1:15" s="15" customFormat="1" ht="135" customHeight="1" x14ac:dyDescent="0.7">
      <c r="A12" s="123"/>
      <c r="B12" s="111"/>
      <c r="C12" s="111"/>
      <c r="D12" s="8"/>
      <c r="E12" s="106" t="s">
        <v>469</v>
      </c>
      <c r="F12" s="98" t="s">
        <v>475</v>
      </c>
      <c r="G12" s="116"/>
      <c r="H12" s="160"/>
      <c r="I12" s="112" t="s">
        <v>98</v>
      </c>
      <c r="J12" s="25" t="s">
        <v>479</v>
      </c>
      <c r="K12" s="97" t="s">
        <v>480</v>
      </c>
      <c r="L12" s="109"/>
      <c r="M12" s="97" t="s">
        <v>481</v>
      </c>
      <c r="N12" s="98" t="s">
        <v>12</v>
      </c>
    </row>
    <row r="13" spans="1:15" s="15" customFormat="1" ht="112.5" customHeight="1" x14ac:dyDescent="0.7">
      <c r="A13" s="123"/>
      <c r="B13" s="111"/>
      <c r="C13" s="111"/>
      <c r="D13" s="8"/>
      <c r="E13" s="106" t="s">
        <v>470</v>
      </c>
      <c r="F13" s="98" t="s">
        <v>476</v>
      </c>
      <c r="G13" s="49">
        <f>15000*13</f>
        <v>195000</v>
      </c>
      <c r="H13" s="98" t="s">
        <v>552</v>
      </c>
      <c r="I13" s="112"/>
      <c r="J13" s="99" t="s">
        <v>483</v>
      </c>
      <c r="K13" s="97" t="s">
        <v>484</v>
      </c>
      <c r="L13" s="109"/>
      <c r="M13" s="97" t="s">
        <v>357</v>
      </c>
      <c r="N13" s="98" t="s">
        <v>482</v>
      </c>
    </row>
    <row r="14" spans="1:15" s="15" customFormat="1" ht="89.25" customHeight="1" x14ac:dyDescent="0.7">
      <c r="A14" s="123"/>
      <c r="B14" s="111"/>
      <c r="C14" s="111"/>
      <c r="D14" s="8"/>
      <c r="E14" s="106" t="s">
        <v>471</v>
      </c>
      <c r="F14" s="98" t="s">
        <v>310</v>
      </c>
      <c r="G14" s="49">
        <v>1000</v>
      </c>
      <c r="H14" s="98" t="s">
        <v>670</v>
      </c>
      <c r="I14" s="112"/>
      <c r="J14" s="99" t="s">
        <v>516</v>
      </c>
      <c r="K14" s="8" t="s">
        <v>581</v>
      </c>
      <c r="L14" s="95" t="s">
        <v>184</v>
      </c>
      <c r="M14" s="97" t="s">
        <v>33</v>
      </c>
      <c r="N14" s="98" t="s">
        <v>12</v>
      </c>
    </row>
    <row r="15" spans="1:15" s="15" customFormat="1" ht="39.75" customHeight="1" x14ac:dyDescent="0.7">
      <c r="A15" s="123"/>
      <c r="B15" s="111"/>
      <c r="C15" s="111"/>
      <c r="D15" s="110"/>
      <c r="E15" s="155" t="s">
        <v>465</v>
      </c>
      <c r="F15" s="111" t="s">
        <v>310</v>
      </c>
      <c r="G15" s="116">
        <v>1000</v>
      </c>
      <c r="H15" s="160" t="s">
        <v>597</v>
      </c>
      <c r="I15" s="99" t="s">
        <v>98</v>
      </c>
      <c r="J15" s="112" t="s">
        <v>485</v>
      </c>
      <c r="K15" s="110" t="s">
        <v>486</v>
      </c>
      <c r="L15" s="109" t="s">
        <v>185</v>
      </c>
      <c r="M15" s="110" t="s">
        <v>33</v>
      </c>
      <c r="N15" s="111" t="s">
        <v>12</v>
      </c>
    </row>
    <row r="16" spans="1:15" s="15" customFormat="1" ht="55.5" customHeight="1" x14ac:dyDescent="0.7">
      <c r="A16" s="123"/>
      <c r="B16" s="111"/>
      <c r="C16" s="111"/>
      <c r="D16" s="110"/>
      <c r="E16" s="155"/>
      <c r="F16" s="111"/>
      <c r="G16" s="116"/>
      <c r="H16" s="160"/>
      <c r="I16" s="99" t="s">
        <v>174</v>
      </c>
      <c r="J16" s="112"/>
      <c r="K16" s="110"/>
      <c r="L16" s="109"/>
      <c r="M16" s="110"/>
      <c r="N16" s="111"/>
    </row>
    <row r="17" spans="1:15" s="15" customFormat="1" ht="62.25" customHeight="1" x14ac:dyDescent="0.7">
      <c r="A17" s="101"/>
      <c r="B17" s="98" t="s">
        <v>694</v>
      </c>
      <c r="C17" s="97" t="s">
        <v>695</v>
      </c>
      <c r="D17" s="97"/>
      <c r="E17" s="90"/>
      <c r="F17" s="98"/>
      <c r="G17" s="104"/>
      <c r="H17" s="98"/>
      <c r="I17" s="99"/>
      <c r="J17" s="97"/>
      <c r="K17" s="97"/>
      <c r="L17" s="96"/>
      <c r="M17" s="97"/>
      <c r="N17" s="98"/>
    </row>
    <row r="18" spans="1:15" s="33" customFormat="1" ht="14.25" customHeight="1" x14ac:dyDescent="0.7">
      <c r="A18" s="118" t="s">
        <v>50</v>
      </c>
      <c r="B18" s="118"/>
      <c r="C18" s="118"/>
      <c r="D18" s="118"/>
      <c r="E18" s="118"/>
      <c r="F18" s="118"/>
      <c r="G18" s="50">
        <f>G9+G11+G13+G14+G15</f>
        <v>212500</v>
      </c>
      <c r="H18" s="29"/>
      <c r="I18" s="11"/>
      <c r="J18" s="11"/>
      <c r="K18" s="17"/>
      <c r="L18" s="17"/>
      <c r="M18" s="17"/>
      <c r="N18" s="10"/>
    </row>
    <row r="19" spans="1:15" s="15" customFormat="1" ht="12.75" customHeight="1" x14ac:dyDescent="0.7">
      <c r="A19" s="156" t="s">
        <v>431</v>
      </c>
      <c r="B19" s="156"/>
      <c r="C19" s="156"/>
      <c r="D19" s="156"/>
      <c r="E19" s="156"/>
      <c r="F19" s="156"/>
      <c r="G19" s="80">
        <f>G18</f>
        <v>212500</v>
      </c>
      <c r="H19" s="29"/>
      <c r="I19" s="76"/>
      <c r="J19" s="11"/>
      <c r="K19" s="17"/>
      <c r="L19" s="77"/>
      <c r="M19" s="9"/>
      <c r="N19" s="34"/>
    </row>
    <row r="20" spans="1:15" s="33" customFormat="1" ht="9.75" customHeight="1" thickBot="1" x14ac:dyDescent="0.9">
      <c r="A20" s="26"/>
      <c r="B20" s="27"/>
      <c r="C20" s="30"/>
      <c r="D20" s="31"/>
      <c r="E20" s="32"/>
      <c r="F20" s="10"/>
      <c r="G20" s="28"/>
      <c r="H20" s="29"/>
      <c r="I20" s="11"/>
      <c r="J20" s="11"/>
      <c r="K20" s="17"/>
      <c r="L20" s="17"/>
      <c r="M20" s="17"/>
      <c r="N20" s="10"/>
    </row>
    <row r="21" spans="1:15" s="33" customFormat="1" ht="26.25" customHeight="1" thickBot="1" x14ac:dyDescent="0.85">
      <c r="A21" s="36"/>
      <c r="B21" s="58" t="s">
        <v>170</v>
      </c>
      <c r="C21" s="62" t="s">
        <v>171</v>
      </c>
      <c r="D21" s="119" t="s">
        <v>98</v>
      </c>
      <c r="E21" s="120"/>
      <c r="F21" s="66" t="s">
        <v>178</v>
      </c>
      <c r="G21" s="67" t="s">
        <v>27</v>
      </c>
      <c r="H21" s="68" t="s">
        <v>103</v>
      </c>
      <c r="I21" s="73" t="s">
        <v>179</v>
      </c>
      <c r="J21" s="69" t="s">
        <v>180</v>
      </c>
      <c r="K21" s="70" t="s">
        <v>181</v>
      </c>
      <c r="L21" s="17"/>
      <c r="M21" s="17"/>
      <c r="N21" s="37"/>
      <c r="O21" s="10"/>
    </row>
    <row r="22" spans="1:15" s="33" customFormat="1" ht="8.25" customHeight="1" thickBot="1" x14ac:dyDescent="0.85">
      <c r="A22" s="36"/>
      <c r="B22" s="71"/>
      <c r="C22" s="63"/>
      <c r="D22" s="71"/>
      <c r="E22" s="63"/>
      <c r="F22" s="71"/>
      <c r="G22" s="71"/>
      <c r="H22" s="72"/>
      <c r="I22" s="64"/>
      <c r="J22" s="65"/>
      <c r="K22" s="65"/>
      <c r="L22" s="11"/>
      <c r="M22" s="17"/>
      <c r="N22" s="17"/>
      <c r="O22" s="10"/>
    </row>
    <row r="23" spans="1:15" s="33" customFormat="1" ht="24" customHeight="1" thickBot="1" x14ac:dyDescent="0.85">
      <c r="A23" s="36"/>
      <c r="B23" s="58" t="s">
        <v>29</v>
      </c>
      <c r="C23" s="59" t="s">
        <v>30</v>
      </c>
      <c r="D23" s="60" t="s">
        <v>31</v>
      </c>
      <c r="E23" s="61" t="s">
        <v>32</v>
      </c>
      <c r="F23" s="71"/>
      <c r="G23" s="71"/>
      <c r="H23" s="72"/>
      <c r="I23" s="64"/>
      <c r="J23" s="65"/>
      <c r="K23" s="65"/>
      <c r="L23" s="11"/>
      <c r="M23" s="17"/>
      <c r="N23" s="17"/>
      <c r="O23" s="10"/>
    </row>
    <row r="24" spans="1:15" s="15" customFormat="1" ht="14.5" x14ac:dyDescent="0.7">
      <c r="B24" s="19"/>
      <c r="E24" s="18"/>
      <c r="G24" s="20"/>
      <c r="H24" s="3"/>
      <c r="I24" s="3"/>
      <c r="J24" s="3"/>
      <c r="K24" s="3"/>
      <c r="L24" s="3"/>
      <c r="M24" s="22"/>
      <c r="N24" s="3"/>
    </row>
    <row r="25" spans="1:15" s="15" customFormat="1" ht="14.5" x14ac:dyDescent="0.7">
      <c r="B25" s="19"/>
      <c r="E25" s="18"/>
      <c r="G25" s="20"/>
      <c r="H25" s="3"/>
      <c r="I25" s="3"/>
      <c r="J25" s="3"/>
      <c r="K25" s="3"/>
      <c r="L25" s="3"/>
      <c r="M25" s="3"/>
      <c r="N25" s="3"/>
    </row>
    <row r="26" spans="1:15" s="15" customFormat="1" ht="14.5" x14ac:dyDescent="0.7">
      <c r="B26" s="19"/>
      <c r="G26" s="20"/>
      <c r="H26" s="3"/>
      <c r="I26" s="3"/>
      <c r="J26" s="3"/>
      <c r="K26" s="3"/>
      <c r="L26" s="3"/>
      <c r="M26" s="3"/>
      <c r="N26" s="3"/>
    </row>
    <row r="27" spans="1:15" x14ac:dyDescent="0.75">
      <c r="E27" s="15"/>
    </row>
    <row r="28" spans="1:15" x14ac:dyDescent="0.75">
      <c r="E28" s="15"/>
    </row>
    <row r="29" spans="1:15" x14ac:dyDescent="0.75">
      <c r="E29" s="15"/>
    </row>
    <row r="30" spans="1:15" x14ac:dyDescent="0.75">
      <c r="E30" s="15"/>
    </row>
    <row r="31" spans="1:15" x14ac:dyDescent="0.75">
      <c r="E31" s="15"/>
    </row>
    <row r="32" spans="1:15" x14ac:dyDescent="0.75">
      <c r="E32" s="15"/>
    </row>
  </sheetData>
  <mergeCells count="41">
    <mergeCell ref="A19:F19"/>
    <mergeCell ref="L11:L13"/>
    <mergeCell ref="J15:J16"/>
    <mergeCell ref="K15:K16"/>
    <mergeCell ref="M15:M16"/>
    <mergeCell ref="I12:I14"/>
    <mergeCell ref="A9:A16"/>
    <mergeCell ref="C9:C10"/>
    <mergeCell ref="C11:C16"/>
    <mergeCell ref="E15:E16"/>
    <mergeCell ref="D15:D16"/>
    <mergeCell ref="F15:F16"/>
    <mergeCell ref="N15:N16"/>
    <mergeCell ref="L15:L16"/>
    <mergeCell ref="J9:J10"/>
    <mergeCell ref="G11:G12"/>
    <mergeCell ref="H11:H12"/>
    <mergeCell ref="H15:H16"/>
    <mergeCell ref="G9:G10"/>
    <mergeCell ref="G15:G16"/>
    <mergeCell ref="A5:N5"/>
    <mergeCell ref="A6:N6"/>
    <mergeCell ref="L9:L10"/>
    <mergeCell ref="I9:I10"/>
    <mergeCell ref="K9:K10"/>
    <mergeCell ref="D21:E21"/>
    <mergeCell ref="N7:N8"/>
    <mergeCell ref="A1:N1"/>
    <mergeCell ref="A2:N2"/>
    <mergeCell ref="A3:N3"/>
    <mergeCell ref="A7:A8"/>
    <mergeCell ref="B7:B8"/>
    <mergeCell ref="K7:K8"/>
    <mergeCell ref="M7:M8"/>
    <mergeCell ref="C7:J7"/>
    <mergeCell ref="L7:L8"/>
    <mergeCell ref="M9:M10"/>
    <mergeCell ref="N9:N10"/>
    <mergeCell ref="A18:F18"/>
    <mergeCell ref="B9:B16"/>
    <mergeCell ref="A4:N4"/>
  </mergeCells>
  <conditionalFormatting sqref="I9:I12 I15:I16">
    <cfRule type="expression" dxfId="162" priority="18" stopIfTrue="1">
      <formula>$I9="Departamento de Jurídica"</formula>
    </cfRule>
    <cfRule type="expression" dxfId="161" priority="19">
      <formula>$I9="Departamento de Relaciones Públicas"</formula>
    </cfRule>
    <cfRule type="expression" dxfId="160" priority="20">
      <formula>$I9="Departamento de Planificación"</formula>
    </cfRule>
    <cfRule type="expression" dxfId="159" priority="21">
      <formula>$I9="Subdirector de Contabilidad"</formula>
    </cfRule>
    <cfRule type="expression" dxfId="158" priority="22">
      <formula>$I9="Subdirector Administrativo"</formula>
    </cfRule>
    <cfRule type="expression" dxfId="157" priority="23">
      <formula>$I9="Subdirector Académico"</formula>
    </cfRule>
    <cfRule type="expression" dxfId="156" priority="24">
      <formula>$I9="Subdirector de Investigación, Extensión y Educación Continua"</formula>
    </cfRule>
    <cfRule type="expression" dxfId="155" priority="25">
      <formula>$I9="Director"</formula>
    </cfRule>
  </conditionalFormatting>
  <conditionalFormatting sqref="L9:L11 L14:L15">
    <cfRule type="expression" dxfId="154" priority="14">
      <formula>$L9="BAJO"</formula>
    </cfRule>
    <cfRule type="expression" dxfId="153" priority="15">
      <formula>$L9="MEDIO"</formula>
    </cfRule>
    <cfRule type="expression" dxfId="152" priority="16">
      <formula>$L9="ALTO"</formula>
    </cfRule>
  </conditionalFormatting>
  <printOptions horizontalCentered="1"/>
  <pageMargins left="1" right="1" top="1" bottom="1" header="0.5" footer="0.5"/>
  <pageSetup scale="60" orientation="landscape" r:id="rId1"/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C2EDE78A-2907-41EE-B61E-D14E2D03C53D}">
            <xm:f>'EJE 1 GESTIÓN INSTITUCIONAL'!$E1048532="Dirección"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D21 F21:K21</xm:sqref>
        </x14:conditionalFormatting>
        <x14:conditionalFormatting xmlns:xm="http://schemas.microsoft.com/office/excel/2006/main">
          <x14:cfRule type="expression" priority="9" id="{6EEC60DB-2E7C-48A9-A52A-1059E1329F03}">
            <xm:f>'EJE 4  VINCULACIÓN CON EL MEDIO'!$L18="BAJO"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A3BB177D-6CBB-4456-BA1A-2EF3C7508FD7}">
            <xm:f>'EJE 4  VINCULACIÓN CON EL MEDIO'!$L18="MEDIO"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924A6EF0-2F32-4B86-A2A8-6C495ABF1788}">
            <xm:f>'EJE 4  VINCULACIÓN CON EL MEDIO'!$L18="ALTO"</xm:f>
            <x14:dxf>
              <fill>
                <patternFill>
                  <bgColor rgb="FFFF0000"/>
                </patternFill>
              </fill>
            </x14:dxf>
          </x14:cfRule>
          <xm:sqref>L19</xm:sqref>
        </x14:conditionalFormatting>
        <x14:conditionalFormatting xmlns:xm="http://schemas.microsoft.com/office/excel/2006/main">
          <x14:cfRule type="expression" priority="1" stopIfTrue="1" id="{518490AF-6C0B-478D-9316-94B9250DA888}">
            <xm:f>'EJE 4  VINCULACIÓN CON EL MEDIO'!$I18="Departamento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2" id="{1790DDF8-F855-4104-AE1E-C1B915D8685A}">
            <xm:f>'EJE 4  VINCULACIÓN CON EL MEDIO'!$I18="Departamento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" id="{FF309913-413E-48E4-ACA6-FEBA4A6C6EFB}">
            <xm:f>'EJE 4  VINCULACIÓN CON EL MEDIO'!$I18="Departamento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4" id="{44F0B001-182B-4F47-B460-C0CB8FD5D3AA}">
            <xm:f>'EJE 4  VINCULACIÓN CON EL MEDIO'!$I18="Subdirector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5" id="{DE89579B-8C66-46CB-A239-611CB8D548FC}">
            <xm:f>'EJE 4  VINCULACIÓN CON EL MEDIO'!$I18="Subdirector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6" id="{648578DF-AACE-4006-8D0F-C10BBC4D5747}">
            <xm:f>'EJE 4  VINCULACIÓN CON EL MEDIO'!$I18="Subdirector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7" id="{13E23D7D-7D4D-4867-84AF-26A8A7F29BAB}">
            <xm:f>'EJE 4  VINCULACIÓN CON EL MEDIO'!$I18="Subdirector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8" id="{CADABD22-043F-45BE-9BB5-E2E953EF8214}">
            <xm:f>'EJE 4  VINCULACIÓN CON EL MEDIO'!$I18="Director"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I19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view="pageBreakPreview" topLeftCell="A22" zoomScale="90" zoomScaleNormal="112" zoomScaleSheetLayoutView="90" workbookViewId="0">
      <selection activeCell="A21" sqref="A7:N21"/>
    </sheetView>
  </sheetViews>
  <sheetFormatPr baseColWidth="10" defaultRowHeight="14.75" x14ac:dyDescent="0.75"/>
  <cols>
    <col min="1" max="1" width="6.7265625" customWidth="1"/>
    <col min="2" max="2" width="13.86328125" style="14" customWidth="1"/>
    <col min="3" max="3" width="18.86328125" customWidth="1"/>
    <col min="4" max="4" width="5.54296875" customWidth="1"/>
    <col min="5" max="5" width="23.1328125" customWidth="1"/>
    <col min="6" max="6" width="17" customWidth="1"/>
    <col min="7" max="7" width="11.1328125" style="1" customWidth="1"/>
    <col min="8" max="8" width="12" style="2" customWidth="1"/>
    <col min="9" max="10" width="15.40625" style="2" customWidth="1"/>
    <col min="11" max="11" width="15" style="2" customWidth="1"/>
    <col min="12" max="12" width="2" style="2" customWidth="1"/>
    <col min="13" max="13" width="14.54296875" style="2" customWidth="1"/>
    <col min="14" max="14" width="17.26953125" style="2" customWidth="1"/>
  </cols>
  <sheetData>
    <row r="1" spans="1:15" ht="132.7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7.2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36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s="15" customFormat="1" ht="14.5" x14ac:dyDescent="0.7">
      <c r="A5" s="147" t="s">
        <v>150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5" s="15" customFormat="1" ht="14.5" x14ac:dyDescent="0.7">
      <c r="A6" s="136" t="s">
        <v>163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6.25" customHeight="1" x14ac:dyDescent="0.7">
      <c r="A7" s="125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2</v>
      </c>
      <c r="N7" s="113" t="s">
        <v>3</v>
      </c>
    </row>
    <row r="8" spans="1:15" s="15" customFormat="1" ht="50.25" customHeight="1" x14ac:dyDescent="0.7">
      <c r="A8" s="125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75.75" customHeight="1" x14ac:dyDescent="0.7">
      <c r="A9" s="123"/>
      <c r="B9" s="111" t="s">
        <v>519</v>
      </c>
      <c r="C9" s="110" t="s">
        <v>246</v>
      </c>
      <c r="D9" s="127">
        <v>1</v>
      </c>
      <c r="E9" s="90" t="s">
        <v>487</v>
      </c>
      <c r="F9" s="98" t="s">
        <v>310</v>
      </c>
      <c r="G9" s="49">
        <v>1000</v>
      </c>
      <c r="H9" s="98" t="s">
        <v>597</v>
      </c>
      <c r="I9" s="112" t="s">
        <v>98</v>
      </c>
      <c r="J9" s="112" t="s">
        <v>500</v>
      </c>
      <c r="K9" s="97" t="s">
        <v>501</v>
      </c>
      <c r="L9" s="109" t="s">
        <v>185</v>
      </c>
      <c r="M9" s="110" t="s">
        <v>44</v>
      </c>
      <c r="N9" s="111" t="s">
        <v>45</v>
      </c>
    </row>
    <row r="10" spans="1:15" s="15" customFormat="1" ht="63" customHeight="1" x14ac:dyDescent="0.7">
      <c r="A10" s="123"/>
      <c r="B10" s="111"/>
      <c r="C10" s="110"/>
      <c r="D10" s="127"/>
      <c r="E10" s="90" t="s">
        <v>673</v>
      </c>
      <c r="F10" s="98" t="s">
        <v>310</v>
      </c>
      <c r="G10" s="49">
        <v>1000</v>
      </c>
      <c r="H10" s="98" t="s">
        <v>597</v>
      </c>
      <c r="I10" s="112"/>
      <c r="J10" s="112"/>
      <c r="K10" s="97" t="s">
        <v>502</v>
      </c>
      <c r="L10" s="109"/>
      <c r="M10" s="110"/>
      <c r="N10" s="111"/>
    </row>
    <row r="11" spans="1:15" s="15" customFormat="1" ht="43.5" customHeight="1" x14ac:dyDescent="0.7">
      <c r="A11" s="123"/>
      <c r="B11" s="111"/>
      <c r="C11" s="110"/>
      <c r="D11" s="110"/>
      <c r="E11" s="90" t="s">
        <v>247</v>
      </c>
      <c r="F11" s="98" t="s">
        <v>310</v>
      </c>
      <c r="G11" s="49">
        <v>1000</v>
      </c>
      <c r="H11" s="98" t="s">
        <v>597</v>
      </c>
      <c r="I11" s="112"/>
      <c r="J11" s="112"/>
      <c r="K11" s="97" t="s">
        <v>503</v>
      </c>
      <c r="L11" s="109"/>
      <c r="M11" s="110"/>
      <c r="N11" s="111"/>
    </row>
    <row r="12" spans="1:15" s="15" customFormat="1" ht="96.75" customHeight="1" x14ac:dyDescent="0.7">
      <c r="A12" s="123"/>
      <c r="B12" s="111"/>
      <c r="C12" s="110"/>
      <c r="D12" s="110"/>
      <c r="E12" s="90" t="s">
        <v>488</v>
      </c>
      <c r="F12" s="98" t="s">
        <v>310</v>
      </c>
      <c r="G12" s="49">
        <v>0</v>
      </c>
      <c r="H12" s="98" t="s">
        <v>597</v>
      </c>
      <c r="I12" s="99" t="s">
        <v>174</v>
      </c>
      <c r="J12" s="25" t="s">
        <v>507</v>
      </c>
      <c r="K12" s="97" t="s">
        <v>504</v>
      </c>
      <c r="L12" s="96" t="s">
        <v>185</v>
      </c>
      <c r="M12" s="97" t="s">
        <v>33</v>
      </c>
      <c r="N12" s="98" t="s">
        <v>12</v>
      </c>
    </row>
    <row r="13" spans="1:15" s="15" customFormat="1" ht="62.25" customHeight="1" x14ac:dyDescent="0.7">
      <c r="A13" s="123"/>
      <c r="B13" s="111" t="s">
        <v>519</v>
      </c>
      <c r="C13" s="110" t="s">
        <v>491</v>
      </c>
      <c r="D13" s="45">
        <v>1</v>
      </c>
      <c r="E13" s="90" t="s">
        <v>489</v>
      </c>
      <c r="F13" s="98"/>
      <c r="G13" s="116">
        <v>55000</v>
      </c>
      <c r="H13" s="98" t="s">
        <v>670</v>
      </c>
      <c r="I13" s="112" t="s">
        <v>98</v>
      </c>
      <c r="J13" s="112" t="s">
        <v>510</v>
      </c>
      <c r="K13" s="97" t="s">
        <v>508</v>
      </c>
      <c r="L13" s="109" t="s">
        <v>184</v>
      </c>
      <c r="M13" s="110" t="s">
        <v>514</v>
      </c>
      <c r="N13" s="111" t="s">
        <v>482</v>
      </c>
    </row>
    <row r="14" spans="1:15" s="15" customFormat="1" ht="76.5" customHeight="1" x14ac:dyDescent="0.7">
      <c r="A14" s="123"/>
      <c r="B14" s="111"/>
      <c r="C14" s="110"/>
      <c r="D14" s="45">
        <v>1</v>
      </c>
      <c r="E14" s="90" t="s">
        <v>490</v>
      </c>
      <c r="F14" s="98"/>
      <c r="G14" s="116"/>
      <c r="H14" s="98" t="s">
        <v>670</v>
      </c>
      <c r="I14" s="112"/>
      <c r="J14" s="112"/>
      <c r="K14" s="97" t="s">
        <v>509</v>
      </c>
      <c r="L14" s="109"/>
      <c r="M14" s="110"/>
      <c r="N14" s="111"/>
    </row>
    <row r="15" spans="1:15" s="15" customFormat="1" ht="76.5" customHeight="1" x14ac:dyDescent="0.7">
      <c r="A15" s="123"/>
      <c r="B15" s="111"/>
      <c r="C15" s="110"/>
      <c r="D15" s="45">
        <v>1</v>
      </c>
      <c r="E15" s="90" t="s">
        <v>492</v>
      </c>
      <c r="F15" s="98" t="s">
        <v>310</v>
      </c>
      <c r="G15" s="116"/>
      <c r="H15" s="98" t="s">
        <v>597</v>
      </c>
      <c r="I15" s="112"/>
      <c r="J15" s="112"/>
      <c r="K15" s="97" t="s">
        <v>511</v>
      </c>
      <c r="L15" s="109"/>
      <c r="M15" s="110"/>
      <c r="N15" s="111"/>
    </row>
    <row r="16" spans="1:15" s="15" customFormat="1" ht="94.5" customHeight="1" x14ac:dyDescent="0.7">
      <c r="A16" s="123"/>
      <c r="B16" s="111" t="s">
        <v>519</v>
      </c>
      <c r="C16" s="110" t="s">
        <v>499</v>
      </c>
      <c r="D16" s="45">
        <v>1</v>
      </c>
      <c r="E16" s="90" t="s">
        <v>493</v>
      </c>
      <c r="F16" s="98" t="s">
        <v>505</v>
      </c>
      <c r="G16" s="116">
        <v>350000</v>
      </c>
      <c r="H16" s="107" t="s">
        <v>597</v>
      </c>
      <c r="I16" s="112" t="s">
        <v>98</v>
      </c>
      <c r="J16" s="112" t="s">
        <v>510</v>
      </c>
      <c r="K16" s="97" t="s">
        <v>512</v>
      </c>
      <c r="L16" s="109" t="s">
        <v>184</v>
      </c>
      <c r="M16" s="110" t="s">
        <v>514</v>
      </c>
      <c r="N16" s="111" t="s">
        <v>482</v>
      </c>
    </row>
    <row r="17" spans="1:15" s="15" customFormat="1" ht="94.5" customHeight="1" x14ac:dyDescent="0.7">
      <c r="A17" s="123"/>
      <c r="B17" s="111"/>
      <c r="C17" s="110"/>
      <c r="D17" s="103">
        <v>1</v>
      </c>
      <c r="E17" s="90" t="s">
        <v>494</v>
      </c>
      <c r="F17" s="98" t="s">
        <v>506</v>
      </c>
      <c r="G17" s="116"/>
      <c r="H17" s="107" t="s">
        <v>597</v>
      </c>
      <c r="I17" s="112"/>
      <c r="J17" s="112"/>
      <c r="K17" s="97" t="s">
        <v>513</v>
      </c>
      <c r="L17" s="109"/>
      <c r="M17" s="110"/>
      <c r="N17" s="111"/>
    </row>
    <row r="18" spans="1:15" s="15" customFormat="1" ht="94.5" customHeight="1" x14ac:dyDescent="0.7">
      <c r="A18" s="123"/>
      <c r="B18" s="111" t="s">
        <v>519</v>
      </c>
      <c r="C18" s="110" t="s">
        <v>496</v>
      </c>
      <c r="D18" s="103">
        <v>1</v>
      </c>
      <c r="E18" s="90" t="s">
        <v>495</v>
      </c>
      <c r="F18" s="98" t="s">
        <v>310</v>
      </c>
      <c r="G18" s="104">
        <v>1000</v>
      </c>
      <c r="H18" s="107" t="s">
        <v>597</v>
      </c>
      <c r="I18" s="112" t="s">
        <v>98</v>
      </c>
      <c r="J18" s="112" t="s">
        <v>516</v>
      </c>
      <c r="K18" s="97" t="s">
        <v>517</v>
      </c>
      <c r="L18" s="96"/>
      <c r="M18" s="110" t="s">
        <v>33</v>
      </c>
      <c r="N18" s="111" t="s">
        <v>12</v>
      </c>
    </row>
    <row r="19" spans="1:15" s="15" customFormat="1" ht="94.5" customHeight="1" x14ac:dyDescent="0.7">
      <c r="A19" s="123"/>
      <c r="B19" s="111"/>
      <c r="C19" s="110"/>
      <c r="D19" s="103">
        <v>1</v>
      </c>
      <c r="E19" s="90" t="s">
        <v>497</v>
      </c>
      <c r="F19" s="98" t="s">
        <v>310</v>
      </c>
      <c r="G19" s="104">
        <v>0</v>
      </c>
      <c r="H19" s="107" t="s">
        <v>597</v>
      </c>
      <c r="I19" s="112"/>
      <c r="J19" s="112"/>
      <c r="K19" s="97" t="s">
        <v>517</v>
      </c>
      <c r="L19" s="96"/>
      <c r="M19" s="110"/>
      <c r="N19" s="111"/>
    </row>
    <row r="20" spans="1:15" s="15" customFormat="1" ht="94.5" customHeight="1" x14ac:dyDescent="0.7">
      <c r="A20" s="123"/>
      <c r="B20" s="111"/>
      <c r="C20" s="110"/>
      <c r="D20" s="103">
        <v>1</v>
      </c>
      <c r="E20" s="90" t="s">
        <v>498</v>
      </c>
      <c r="F20" s="98" t="s">
        <v>310</v>
      </c>
      <c r="G20" s="104">
        <v>1000</v>
      </c>
      <c r="H20" s="107" t="s">
        <v>597</v>
      </c>
      <c r="I20" s="112"/>
      <c r="J20" s="112"/>
      <c r="K20" s="97" t="s">
        <v>518</v>
      </c>
      <c r="L20" s="96"/>
      <c r="M20" s="110"/>
      <c r="N20" s="111"/>
    </row>
    <row r="21" spans="1:15" s="15" customFormat="1" ht="62.25" customHeight="1" x14ac:dyDescent="0.7">
      <c r="A21" s="101"/>
      <c r="B21" s="98" t="s">
        <v>694</v>
      </c>
      <c r="C21" s="97" t="s">
        <v>695</v>
      </c>
      <c r="D21" s="97"/>
      <c r="E21" s="90"/>
      <c r="F21" s="98"/>
      <c r="G21" s="104"/>
      <c r="H21" s="98"/>
      <c r="I21" s="99"/>
      <c r="J21" s="97"/>
      <c r="K21" s="97"/>
      <c r="L21" s="96"/>
      <c r="M21" s="97"/>
      <c r="N21" s="98"/>
    </row>
    <row r="22" spans="1:15" s="33" customFormat="1" ht="14.25" customHeight="1" x14ac:dyDescent="0.7">
      <c r="A22" s="150" t="s">
        <v>50</v>
      </c>
      <c r="B22" s="151"/>
      <c r="C22" s="151"/>
      <c r="D22" s="151"/>
      <c r="E22" s="151"/>
      <c r="F22" s="152"/>
      <c r="G22" s="50">
        <f>G20+G19+G18+G16+G13+G12+G11+G10+G9</f>
        <v>410000</v>
      </c>
      <c r="H22" s="29"/>
      <c r="I22" s="11"/>
      <c r="J22" s="11"/>
      <c r="K22" s="17"/>
      <c r="L22" s="17"/>
      <c r="M22" s="17"/>
      <c r="N22" s="10"/>
    </row>
    <row r="23" spans="1:15" s="15" customFormat="1" ht="12.75" customHeight="1" x14ac:dyDescent="0.7">
      <c r="A23" s="156" t="s">
        <v>431</v>
      </c>
      <c r="B23" s="156"/>
      <c r="C23" s="156"/>
      <c r="D23" s="156"/>
      <c r="E23" s="156"/>
      <c r="F23" s="156"/>
      <c r="G23" s="80">
        <f>G22</f>
        <v>410000</v>
      </c>
      <c r="H23" s="29"/>
      <c r="I23" s="76"/>
      <c r="J23" s="11"/>
      <c r="K23" s="17"/>
      <c r="L23" s="77"/>
      <c r="M23" s="9"/>
      <c r="N23" s="34"/>
    </row>
    <row r="24" spans="1:15" s="33" customFormat="1" ht="15.75" customHeight="1" thickBot="1" x14ac:dyDescent="0.9">
      <c r="A24" s="26"/>
      <c r="B24" s="27"/>
      <c r="C24" s="30"/>
      <c r="D24" s="31"/>
      <c r="E24" s="32"/>
      <c r="F24" s="10"/>
      <c r="G24" s="28"/>
      <c r="H24" s="29"/>
      <c r="I24" s="11"/>
      <c r="J24" s="11"/>
      <c r="K24" s="17"/>
      <c r="L24" s="17"/>
      <c r="M24" s="17"/>
      <c r="N24" s="10"/>
    </row>
    <row r="25" spans="1:15" s="33" customFormat="1" ht="27.75" customHeight="1" thickBot="1" x14ac:dyDescent="0.85">
      <c r="A25" s="36"/>
      <c r="B25" s="58" t="s">
        <v>170</v>
      </c>
      <c r="C25" s="62" t="s">
        <v>171</v>
      </c>
      <c r="D25" s="119" t="s">
        <v>98</v>
      </c>
      <c r="E25" s="120"/>
      <c r="F25" s="66" t="s">
        <v>178</v>
      </c>
      <c r="G25" s="67" t="s">
        <v>27</v>
      </c>
      <c r="H25" s="68" t="s">
        <v>103</v>
      </c>
      <c r="I25" s="73" t="s">
        <v>179</v>
      </c>
      <c r="J25" s="69" t="s">
        <v>180</v>
      </c>
      <c r="K25" s="70" t="s">
        <v>181</v>
      </c>
      <c r="L25" s="17"/>
      <c r="M25" s="17"/>
      <c r="N25" s="37"/>
      <c r="O25" s="10"/>
    </row>
    <row r="26" spans="1:15" s="33" customFormat="1" ht="14.25" customHeight="1" thickBot="1" x14ac:dyDescent="0.85">
      <c r="A26" s="36"/>
      <c r="B26" s="71"/>
      <c r="C26" s="63"/>
      <c r="D26" s="71"/>
      <c r="E26" s="63"/>
      <c r="F26" s="71"/>
      <c r="G26" s="71"/>
      <c r="H26" s="72"/>
      <c r="I26" s="64"/>
      <c r="J26" s="65"/>
      <c r="K26" s="65"/>
      <c r="L26" s="11"/>
      <c r="M26" s="17"/>
      <c r="N26" s="17"/>
      <c r="O26" s="10"/>
    </row>
    <row r="27" spans="1:15" s="33" customFormat="1" ht="24.75" customHeight="1" thickBot="1" x14ac:dyDescent="0.85">
      <c r="A27" s="36"/>
      <c r="B27" s="58" t="s">
        <v>29</v>
      </c>
      <c r="C27" s="59" t="s">
        <v>30</v>
      </c>
      <c r="D27" s="60" t="s">
        <v>31</v>
      </c>
      <c r="E27" s="61" t="s">
        <v>32</v>
      </c>
      <c r="F27" s="71"/>
      <c r="G27" s="71"/>
      <c r="H27" s="72"/>
      <c r="I27" s="64"/>
      <c r="J27" s="65"/>
      <c r="K27" s="65"/>
      <c r="L27" s="11"/>
      <c r="M27" s="17"/>
      <c r="N27" s="17"/>
      <c r="O27" s="10"/>
    </row>
    <row r="28" spans="1:15" s="15" customFormat="1" ht="13.5" customHeight="1" x14ac:dyDescent="0.7">
      <c r="A28" s="5"/>
      <c r="B28" s="13"/>
      <c r="C28" s="17"/>
      <c r="D28" s="17"/>
      <c r="E28" s="18"/>
      <c r="F28" s="6"/>
      <c r="G28" s="7"/>
      <c r="H28" s="5"/>
      <c r="I28" s="5"/>
      <c r="J28" s="5"/>
      <c r="K28" s="5"/>
      <c r="L28" s="5"/>
      <c r="M28" s="5"/>
      <c r="N28" s="5"/>
    </row>
    <row r="29" spans="1:15" s="15" customFormat="1" ht="14.5" x14ac:dyDescent="0.7">
      <c r="B29" s="19"/>
      <c r="G29" s="20"/>
      <c r="H29" s="3"/>
      <c r="I29" s="3"/>
      <c r="J29" s="3"/>
      <c r="K29" s="3"/>
      <c r="L29" s="3"/>
      <c r="M29" s="22"/>
      <c r="N29" s="3"/>
    </row>
    <row r="30" spans="1:15" s="15" customFormat="1" ht="14.5" x14ac:dyDescent="0.7">
      <c r="B30" s="19"/>
      <c r="G30" s="20"/>
      <c r="H30" s="3"/>
      <c r="I30" s="3"/>
      <c r="J30" s="3"/>
      <c r="K30" s="3"/>
      <c r="L30" s="3"/>
      <c r="M30" s="3"/>
      <c r="N30" s="3"/>
    </row>
    <row r="31" spans="1:15" s="15" customFormat="1" ht="14.5" x14ac:dyDescent="0.7">
      <c r="B31" s="19"/>
      <c r="G31" s="20"/>
      <c r="H31" s="3"/>
      <c r="I31" s="3"/>
      <c r="J31" s="3"/>
      <c r="K31" s="3"/>
      <c r="L31" s="3"/>
      <c r="M31" s="3"/>
      <c r="N31" s="3"/>
    </row>
  </sheetData>
  <mergeCells count="50">
    <mergeCell ref="I18:I20"/>
    <mergeCell ref="J18:J20"/>
    <mergeCell ref="A22:F22"/>
    <mergeCell ref="C13:C15"/>
    <mergeCell ref="C16:C17"/>
    <mergeCell ref="B16:B17"/>
    <mergeCell ref="B13:B15"/>
    <mergeCell ref="C18:C20"/>
    <mergeCell ref="B18:B20"/>
    <mergeCell ref="A18:A20"/>
    <mergeCell ref="G16:G17"/>
    <mergeCell ref="D25:E25"/>
    <mergeCell ref="N7:N8"/>
    <mergeCell ref="A1:N1"/>
    <mergeCell ref="A2:N2"/>
    <mergeCell ref="A3:N3"/>
    <mergeCell ref="A4:N4"/>
    <mergeCell ref="A5:N5"/>
    <mergeCell ref="A6:N6"/>
    <mergeCell ref="A7:A8"/>
    <mergeCell ref="B7:B8"/>
    <mergeCell ref="K7:K8"/>
    <mergeCell ref="M7:M8"/>
    <mergeCell ref="C7:J7"/>
    <mergeCell ref="L7:L8"/>
    <mergeCell ref="A23:F23"/>
    <mergeCell ref="J9:J11"/>
    <mergeCell ref="M9:M11"/>
    <mergeCell ref="N9:N11"/>
    <mergeCell ref="A13:A15"/>
    <mergeCell ref="A16:A17"/>
    <mergeCell ref="I16:I17"/>
    <mergeCell ref="J16:J17"/>
    <mergeCell ref="L16:L17"/>
    <mergeCell ref="G13:G15"/>
    <mergeCell ref="J13:J15"/>
    <mergeCell ref="I13:I15"/>
    <mergeCell ref="L9:L11"/>
    <mergeCell ref="I9:I11"/>
    <mergeCell ref="A9:A12"/>
    <mergeCell ref="B9:B12"/>
    <mergeCell ref="C9:C12"/>
    <mergeCell ref="D9:D12"/>
    <mergeCell ref="M18:M20"/>
    <mergeCell ref="N18:N20"/>
    <mergeCell ref="M13:M15"/>
    <mergeCell ref="L13:L15"/>
    <mergeCell ref="N13:N15"/>
    <mergeCell ref="M16:M17"/>
    <mergeCell ref="N16:N17"/>
  </mergeCells>
  <conditionalFormatting sqref="I9:I13">
    <cfRule type="expression" dxfId="139" priority="36" stopIfTrue="1">
      <formula>$I9="Departamento de Jurídica"</formula>
    </cfRule>
    <cfRule type="expression" dxfId="138" priority="37">
      <formula>$I9="Departamento de Relaciones Públicas"</formula>
    </cfRule>
    <cfRule type="expression" dxfId="137" priority="38">
      <formula>$I9="Departamento de Planificación"</formula>
    </cfRule>
    <cfRule type="expression" dxfId="136" priority="39">
      <formula>$I9="Subdirector de Contabilidad"</formula>
    </cfRule>
    <cfRule type="expression" dxfId="135" priority="40">
      <formula>$I9="Subdirector Administrativo"</formula>
    </cfRule>
    <cfRule type="expression" dxfId="134" priority="41">
      <formula>$I9="Subdirector Académico"</formula>
    </cfRule>
    <cfRule type="expression" dxfId="133" priority="42">
      <formula>$I9="Subdirector de Investigación, Extensión y Educación Continua"</formula>
    </cfRule>
    <cfRule type="expression" dxfId="132" priority="43">
      <formula>$I9="Director"</formula>
    </cfRule>
  </conditionalFormatting>
  <conditionalFormatting sqref="L9:L13 L16">
    <cfRule type="expression" dxfId="131" priority="33">
      <formula>$L9="BAJO"</formula>
    </cfRule>
    <cfRule type="expression" dxfId="130" priority="34">
      <formula>$L9="MEDIO"</formula>
    </cfRule>
    <cfRule type="expression" dxfId="129" priority="35">
      <formula>$L9="ALTO"</formula>
    </cfRule>
  </conditionalFormatting>
  <conditionalFormatting sqref="L18:L20">
    <cfRule type="expression" dxfId="128" priority="20">
      <formula>$L18="BAJO"</formula>
    </cfRule>
    <cfRule type="expression" dxfId="127" priority="21">
      <formula>$L18="MEDIO"</formula>
    </cfRule>
    <cfRule type="expression" dxfId="126" priority="22">
      <formula>$L18="ALTO"</formula>
    </cfRule>
  </conditionalFormatting>
  <conditionalFormatting sqref="I16 I18">
    <cfRule type="expression" dxfId="125" priority="1" stopIfTrue="1">
      <formula>$I16="Departamento de Jurídica"</formula>
    </cfRule>
    <cfRule type="expression" dxfId="124" priority="2">
      <formula>$I16="Departamento de Relaciones Públicas"</formula>
    </cfRule>
    <cfRule type="expression" dxfId="123" priority="3">
      <formula>$I16="Departamento de Planificación"</formula>
    </cfRule>
    <cfRule type="expression" dxfId="122" priority="4">
      <formula>$I16="Subdirector de Contabilidad"</formula>
    </cfRule>
    <cfRule type="expression" dxfId="121" priority="5">
      <formula>$I16="Subdirector Administrativo"</formula>
    </cfRule>
    <cfRule type="expression" dxfId="120" priority="6">
      <formula>$I16="Subdirector Académico"</formula>
    </cfRule>
    <cfRule type="expression" dxfId="119" priority="7">
      <formula>$I16="Subdirector de Investigación, Extensión y Educación Continua"</formula>
    </cfRule>
    <cfRule type="expression" dxfId="118" priority="8">
      <formula>$I16="Director"</formula>
    </cfRule>
  </conditionalFormatting>
  <printOptions horizontalCentered="1"/>
  <pageMargins left="1" right="1" top="1" bottom="1" header="0.5" footer="0.5"/>
  <pageSetup scale="60" orientation="landscape" r:id="rId1"/>
  <rowBreaks count="1" manualBreakCount="1">
    <brk id="15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3FE0FACE-AE0F-49AA-A49A-DCF77BC1E2AF}">
            <xm:f>'EJE 1 GESTIÓN INSTITUCIONAL'!$E1048532="Dirección"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D25 F25:K25</xm:sqref>
        </x14:conditionalFormatting>
        <x14:conditionalFormatting xmlns:xm="http://schemas.microsoft.com/office/excel/2006/main">
          <x14:cfRule type="expression" priority="17" id="{DCA2E7D5-2A02-4C41-8177-0F27248DA0E8}">
            <xm:f>'EJE 4  VINCULACIÓN CON EL MEDIO'!$L21="BAJO"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18" id="{D2719ECF-FCAF-4EDB-8743-0B440E25B329}">
            <xm:f>'EJE 4  VINCULACIÓN CON EL MEDIO'!$L21="MEDIO"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C9DC961B-4267-4869-B19C-805971BA0D77}">
            <xm:f>'EJE 4  VINCULACIÓN CON EL MEDIO'!$L21="ALTO"</xm:f>
            <x14:dxf>
              <fill>
                <patternFill>
                  <bgColor rgb="FFFF0000"/>
                </patternFill>
              </fill>
            </x14:dxf>
          </x14:cfRule>
          <xm:sqref>L23</xm:sqref>
        </x14:conditionalFormatting>
        <x14:conditionalFormatting xmlns:xm="http://schemas.microsoft.com/office/excel/2006/main">
          <x14:cfRule type="expression" priority="9" stopIfTrue="1" id="{62558799-9176-45F0-9003-79A0DF033810}">
            <xm:f>'EJE 4  VINCULACIÓN CON EL MEDIO'!$I21="Departamento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10" id="{E23F9114-0255-40BC-8FCC-26EE6D122AAF}">
            <xm:f>'EJE 4  VINCULACIÓN CON EL MEDIO'!$I21="Departamento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11" id="{589BBBAF-08C0-4B5D-A891-B5F9E38310C8}">
            <xm:f>'EJE 4  VINCULACIÓN CON EL MEDIO'!$I21="Departamento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12" id="{54AB098F-77B6-43A9-A09B-D0A2859B2206}">
            <xm:f>'EJE 4  VINCULACIÓN CON EL MEDIO'!$I21="Subdirector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13" id="{AF38A008-CAC4-4C6F-AD52-4D6FE5E48C02}">
            <xm:f>'EJE 4  VINCULACIÓN CON EL MEDIO'!$I21="Subdirector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14" id="{37DA5669-A839-4E69-B6AC-D6D10144D47D}">
            <xm:f>'EJE 4  VINCULACIÓN CON EL MEDIO'!$I21="Subdirector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15" id="{5C4F6566-7456-46A4-9D0F-524BA635550E}">
            <xm:f>'EJE 4  VINCULACIÓN CON EL MEDIO'!$I21="Subdirector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16" id="{05980FD8-BC25-41FF-A80B-D4F8B52BFD6E}">
            <xm:f>'EJE 4  VINCULACIÓN CON EL MEDIO'!$I21="Director"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I23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view="pageBreakPreview" topLeftCell="A40" zoomScale="90" zoomScaleNormal="112" zoomScaleSheetLayoutView="90" workbookViewId="0">
      <selection activeCell="A37" sqref="A7:N37"/>
    </sheetView>
  </sheetViews>
  <sheetFormatPr baseColWidth="10" defaultRowHeight="14.75" x14ac:dyDescent="0.75"/>
  <cols>
    <col min="1" max="1" width="6.40625" customWidth="1"/>
    <col min="2" max="2" width="13.86328125" style="14" customWidth="1"/>
    <col min="3" max="3" width="18.86328125" customWidth="1"/>
    <col min="4" max="4" width="6" customWidth="1"/>
    <col min="5" max="5" width="23.1328125" customWidth="1"/>
    <col min="6" max="6" width="17.54296875" customWidth="1"/>
    <col min="7" max="7" width="13.40625" style="1" customWidth="1"/>
    <col min="8" max="8" width="12" style="2" customWidth="1"/>
    <col min="9" max="10" width="15.40625" style="2" customWidth="1"/>
    <col min="11" max="11" width="15" style="2" customWidth="1"/>
    <col min="12" max="12" width="2.1328125" style="2" customWidth="1"/>
    <col min="13" max="13" width="14.54296875" style="2" customWidth="1"/>
    <col min="14" max="14" width="17.26953125" style="2" customWidth="1"/>
  </cols>
  <sheetData>
    <row r="1" spans="1:15" ht="129.75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25" customHeight="1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2.7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36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s="15" customFormat="1" ht="14.5" x14ac:dyDescent="0.7">
      <c r="A5" s="147" t="s">
        <v>150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5" s="15" customFormat="1" ht="14.5" x14ac:dyDescent="0.7">
      <c r="A6" s="136" t="s">
        <v>163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6.25" customHeight="1" x14ac:dyDescent="0.7">
      <c r="A7" s="125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182</v>
      </c>
      <c r="M7" s="113" t="s">
        <v>2</v>
      </c>
      <c r="N7" s="113" t="s">
        <v>3</v>
      </c>
    </row>
    <row r="8" spans="1:15" s="15" customFormat="1" ht="51" customHeight="1" x14ac:dyDescent="0.7">
      <c r="A8" s="125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60.75" customHeight="1" x14ac:dyDescent="0.7">
      <c r="A9" s="123"/>
      <c r="B9" s="111"/>
      <c r="C9" s="110" t="s">
        <v>434</v>
      </c>
      <c r="D9" s="45">
        <v>1</v>
      </c>
      <c r="E9" s="90" t="s">
        <v>436</v>
      </c>
      <c r="F9" s="98" t="s">
        <v>435</v>
      </c>
      <c r="G9" s="116">
        <v>0</v>
      </c>
      <c r="H9" s="160" t="s">
        <v>597</v>
      </c>
      <c r="I9" s="112" t="s">
        <v>27</v>
      </c>
      <c r="J9" s="112" t="s">
        <v>438</v>
      </c>
      <c r="K9" s="110" t="s">
        <v>439</v>
      </c>
      <c r="L9" s="109" t="s">
        <v>185</v>
      </c>
      <c r="M9" s="110" t="s">
        <v>357</v>
      </c>
      <c r="N9" s="111" t="s">
        <v>437</v>
      </c>
    </row>
    <row r="10" spans="1:15" s="15" customFormat="1" ht="67.5" customHeight="1" x14ac:dyDescent="0.7">
      <c r="A10" s="123"/>
      <c r="B10" s="111"/>
      <c r="C10" s="110"/>
      <c r="D10" s="45">
        <v>1</v>
      </c>
      <c r="E10" s="90" t="s">
        <v>713</v>
      </c>
      <c r="F10" s="98" t="s">
        <v>435</v>
      </c>
      <c r="G10" s="116"/>
      <c r="H10" s="160"/>
      <c r="I10" s="112"/>
      <c r="J10" s="112"/>
      <c r="K10" s="110"/>
      <c r="L10" s="109"/>
      <c r="M10" s="110"/>
      <c r="N10" s="111"/>
    </row>
    <row r="11" spans="1:15" s="15" customFormat="1" ht="58.5" customHeight="1" x14ac:dyDescent="0.7">
      <c r="A11" s="123"/>
      <c r="B11" s="111"/>
      <c r="C11" s="110"/>
      <c r="D11" s="103">
        <v>1</v>
      </c>
      <c r="E11" s="90" t="s">
        <v>701</v>
      </c>
      <c r="F11" s="98" t="s">
        <v>714</v>
      </c>
      <c r="G11" s="116"/>
      <c r="H11" s="160"/>
      <c r="I11" s="112"/>
      <c r="J11" s="112"/>
      <c r="K11" s="110"/>
      <c r="L11" s="109"/>
      <c r="M11" s="110"/>
      <c r="N11" s="111"/>
    </row>
    <row r="12" spans="1:15" s="15" customFormat="1" ht="97.5" customHeight="1" x14ac:dyDescent="0.7">
      <c r="A12" s="123"/>
      <c r="B12" s="111"/>
      <c r="C12" s="110" t="s">
        <v>441</v>
      </c>
      <c r="D12" s="45">
        <v>1</v>
      </c>
      <c r="E12" s="90" t="s">
        <v>715</v>
      </c>
      <c r="F12" s="98" t="s">
        <v>440</v>
      </c>
      <c r="G12" s="49">
        <v>1000</v>
      </c>
      <c r="H12" s="107" t="s">
        <v>674</v>
      </c>
      <c r="I12" s="112" t="s">
        <v>27</v>
      </c>
      <c r="J12" s="112" t="s">
        <v>336</v>
      </c>
      <c r="K12" s="97" t="s">
        <v>520</v>
      </c>
      <c r="L12" s="109" t="s">
        <v>185</v>
      </c>
      <c r="M12" s="97" t="s">
        <v>33</v>
      </c>
      <c r="N12" s="98" t="s">
        <v>12</v>
      </c>
    </row>
    <row r="13" spans="1:15" s="15" customFormat="1" ht="76.5" customHeight="1" x14ac:dyDescent="0.7">
      <c r="A13" s="123"/>
      <c r="B13" s="111"/>
      <c r="C13" s="110"/>
      <c r="D13" s="45">
        <v>1</v>
      </c>
      <c r="E13" s="90" t="s">
        <v>739</v>
      </c>
      <c r="F13" s="98" t="s">
        <v>442</v>
      </c>
      <c r="G13" s="49">
        <v>1000</v>
      </c>
      <c r="H13" s="107" t="s">
        <v>674</v>
      </c>
      <c r="I13" s="112"/>
      <c r="J13" s="112"/>
      <c r="K13" s="97" t="s">
        <v>520</v>
      </c>
      <c r="L13" s="109"/>
      <c r="M13" s="110" t="s">
        <v>357</v>
      </c>
      <c r="N13" s="111" t="s">
        <v>437</v>
      </c>
    </row>
    <row r="14" spans="1:15" s="15" customFormat="1" ht="97.5" customHeight="1" x14ac:dyDescent="0.7">
      <c r="A14" s="123"/>
      <c r="B14" s="111"/>
      <c r="C14" s="110"/>
      <c r="D14" s="45">
        <v>1</v>
      </c>
      <c r="E14" s="90" t="s">
        <v>702</v>
      </c>
      <c r="F14" s="98" t="s">
        <v>443</v>
      </c>
      <c r="G14" s="49">
        <v>1000</v>
      </c>
      <c r="H14" s="107" t="s">
        <v>597</v>
      </c>
      <c r="I14" s="112"/>
      <c r="J14" s="112"/>
      <c r="K14" s="97" t="s">
        <v>520</v>
      </c>
      <c r="L14" s="109"/>
      <c r="M14" s="110"/>
      <c r="N14" s="111"/>
    </row>
    <row r="15" spans="1:15" s="15" customFormat="1" ht="65.25" customHeight="1" x14ac:dyDescent="0.7">
      <c r="A15" s="123"/>
      <c r="B15" s="111"/>
      <c r="C15" s="110"/>
      <c r="D15" s="45">
        <v>1</v>
      </c>
      <c r="E15" s="90" t="s">
        <v>703</v>
      </c>
      <c r="F15" s="98" t="s">
        <v>444</v>
      </c>
      <c r="G15" s="49">
        <v>450000</v>
      </c>
      <c r="H15" s="107" t="s">
        <v>675</v>
      </c>
      <c r="I15" s="112"/>
      <c r="J15" s="112"/>
      <c r="K15" s="97" t="s">
        <v>520</v>
      </c>
      <c r="L15" s="109"/>
      <c r="M15" s="110"/>
      <c r="N15" s="111"/>
    </row>
    <row r="16" spans="1:15" s="15" customFormat="1" ht="61.5" customHeight="1" x14ac:dyDescent="0.7">
      <c r="A16" s="123"/>
      <c r="B16" s="111"/>
      <c r="C16" s="110" t="s">
        <v>445</v>
      </c>
      <c r="D16" s="45">
        <v>1</v>
      </c>
      <c r="E16" s="90" t="s">
        <v>448</v>
      </c>
      <c r="F16" s="98" t="s">
        <v>446</v>
      </c>
      <c r="G16" s="116">
        <v>9507994.7200000007</v>
      </c>
      <c r="H16" s="98" t="s">
        <v>600</v>
      </c>
      <c r="I16" s="112" t="s">
        <v>27</v>
      </c>
      <c r="J16" s="112" t="s">
        <v>521</v>
      </c>
      <c r="K16" s="97" t="s">
        <v>522</v>
      </c>
      <c r="L16" s="109" t="s">
        <v>184</v>
      </c>
      <c r="M16" s="110" t="s">
        <v>357</v>
      </c>
      <c r="N16" s="111" t="s">
        <v>437</v>
      </c>
    </row>
    <row r="17" spans="1:14" s="15" customFormat="1" ht="60.75" customHeight="1" x14ac:dyDescent="0.7">
      <c r="A17" s="123"/>
      <c r="B17" s="111"/>
      <c r="C17" s="110"/>
      <c r="D17" s="45">
        <v>1</v>
      </c>
      <c r="E17" s="90" t="s">
        <v>449</v>
      </c>
      <c r="F17" s="98" t="s">
        <v>447</v>
      </c>
      <c r="G17" s="116"/>
      <c r="H17" s="98" t="s">
        <v>666</v>
      </c>
      <c r="I17" s="112"/>
      <c r="J17" s="112"/>
      <c r="K17" s="97" t="s">
        <v>522</v>
      </c>
      <c r="L17" s="109"/>
      <c r="M17" s="110"/>
      <c r="N17" s="111"/>
    </row>
    <row r="18" spans="1:14" s="15" customFormat="1" ht="51" customHeight="1" x14ac:dyDescent="0.7">
      <c r="A18" s="123"/>
      <c r="B18" s="111" t="s">
        <v>523</v>
      </c>
      <c r="C18" s="111" t="s">
        <v>523</v>
      </c>
      <c r="D18" s="45">
        <v>1</v>
      </c>
      <c r="E18" s="90" t="s">
        <v>704</v>
      </c>
      <c r="F18" s="98" t="s">
        <v>450</v>
      </c>
      <c r="G18" s="116">
        <v>259000</v>
      </c>
      <c r="H18" s="111" t="s">
        <v>597</v>
      </c>
      <c r="I18" s="112" t="s">
        <v>27</v>
      </c>
      <c r="J18" s="112" t="s">
        <v>525</v>
      </c>
      <c r="K18" s="97" t="s">
        <v>526</v>
      </c>
      <c r="L18" s="109" t="s">
        <v>184</v>
      </c>
      <c r="M18" s="110" t="s">
        <v>357</v>
      </c>
      <c r="N18" s="111" t="s">
        <v>437</v>
      </c>
    </row>
    <row r="19" spans="1:14" s="15" customFormat="1" ht="77.25" customHeight="1" x14ac:dyDescent="0.7">
      <c r="A19" s="123"/>
      <c r="B19" s="111"/>
      <c r="C19" s="111"/>
      <c r="D19" s="45">
        <v>1</v>
      </c>
      <c r="E19" s="90" t="s">
        <v>705</v>
      </c>
      <c r="F19" s="98" t="s">
        <v>451</v>
      </c>
      <c r="G19" s="116"/>
      <c r="H19" s="111"/>
      <c r="I19" s="112"/>
      <c r="J19" s="112"/>
      <c r="K19" s="97" t="s">
        <v>527</v>
      </c>
      <c r="L19" s="109"/>
      <c r="M19" s="110"/>
      <c r="N19" s="111"/>
    </row>
    <row r="20" spans="1:14" s="15" customFormat="1" ht="64.5" customHeight="1" x14ac:dyDescent="0.7">
      <c r="A20" s="123"/>
      <c r="B20" s="111"/>
      <c r="C20" s="111"/>
      <c r="D20" s="45">
        <v>1</v>
      </c>
      <c r="E20" s="90" t="s">
        <v>706</v>
      </c>
      <c r="F20" s="98" t="s">
        <v>452</v>
      </c>
      <c r="G20" s="116"/>
      <c r="H20" s="111"/>
      <c r="I20" s="112"/>
      <c r="J20" s="112"/>
      <c r="K20" s="97" t="s">
        <v>528</v>
      </c>
      <c r="L20" s="109"/>
      <c r="M20" s="110"/>
      <c r="N20" s="111"/>
    </row>
    <row r="21" spans="1:14" s="15" customFormat="1" ht="90.75" customHeight="1" x14ac:dyDescent="0.7">
      <c r="A21" s="123"/>
      <c r="B21" s="111"/>
      <c r="C21" s="111"/>
      <c r="D21" s="45">
        <v>1</v>
      </c>
      <c r="E21" s="90" t="s">
        <v>707</v>
      </c>
      <c r="F21" s="98" t="s">
        <v>453</v>
      </c>
      <c r="G21" s="116"/>
      <c r="H21" s="111"/>
      <c r="I21" s="112"/>
      <c r="J21" s="112"/>
      <c r="K21" s="97" t="s">
        <v>529</v>
      </c>
      <c r="L21" s="109"/>
      <c r="M21" s="110"/>
      <c r="N21" s="111"/>
    </row>
    <row r="22" spans="1:14" s="15" customFormat="1" ht="65.25" customHeight="1" x14ac:dyDescent="0.7">
      <c r="A22" s="123"/>
      <c r="B22" s="111"/>
      <c r="C22" s="111"/>
      <c r="D22" s="103">
        <v>1</v>
      </c>
      <c r="E22" s="90" t="s">
        <v>708</v>
      </c>
      <c r="F22" s="98" t="s">
        <v>447</v>
      </c>
      <c r="G22" s="116"/>
      <c r="H22" s="111"/>
      <c r="I22" s="112"/>
      <c r="J22" s="112"/>
      <c r="K22" s="97" t="s">
        <v>530</v>
      </c>
      <c r="L22" s="109"/>
      <c r="M22" s="110"/>
      <c r="N22" s="111"/>
    </row>
    <row r="23" spans="1:14" s="15" customFormat="1" ht="54.75" customHeight="1" x14ac:dyDescent="0.7">
      <c r="A23" s="123"/>
      <c r="B23" s="111"/>
      <c r="C23" s="111"/>
      <c r="D23" s="45">
        <v>1</v>
      </c>
      <c r="E23" s="90" t="s">
        <v>709</v>
      </c>
      <c r="F23" s="98" t="s">
        <v>451</v>
      </c>
      <c r="G23" s="116"/>
      <c r="H23" s="111"/>
      <c r="I23" s="112"/>
      <c r="J23" s="112"/>
      <c r="K23" s="97" t="s">
        <v>531</v>
      </c>
      <c r="L23" s="109"/>
      <c r="M23" s="110"/>
      <c r="N23" s="111"/>
    </row>
    <row r="24" spans="1:14" s="15" customFormat="1" ht="35.25" customHeight="1" x14ac:dyDescent="0.7">
      <c r="A24" s="123"/>
      <c r="B24" s="111"/>
      <c r="C24" s="111"/>
      <c r="D24" s="45">
        <v>1</v>
      </c>
      <c r="E24" s="90" t="s">
        <v>710</v>
      </c>
      <c r="F24" s="111" t="s">
        <v>454</v>
      </c>
      <c r="G24" s="116"/>
      <c r="H24" s="111"/>
      <c r="I24" s="112"/>
      <c r="J24" s="112"/>
      <c r="K24" s="97" t="s">
        <v>532</v>
      </c>
      <c r="L24" s="109"/>
      <c r="M24" s="110"/>
      <c r="N24" s="111"/>
    </row>
    <row r="25" spans="1:14" s="15" customFormat="1" ht="46.5" customHeight="1" x14ac:dyDescent="0.7">
      <c r="A25" s="123"/>
      <c r="B25" s="111"/>
      <c r="C25" s="111"/>
      <c r="D25" s="45">
        <v>1</v>
      </c>
      <c r="E25" s="90" t="s">
        <v>711</v>
      </c>
      <c r="F25" s="111"/>
      <c r="G25" s="116"/>
      <c r="H25" s="111"/>
      <c r="I25" s="112"/>
      <c r="J25" s="112"/>
      <c r="K25" s="97" t="s">
        <v>533</v>
      </c>
      <c r="L25" s="109"/>
      <c r="M25" s="110"/>
      <c r="N25" s="111"/>
    </row>
    <row r="26" spans="1:14" s="15" customFormat="1" ht="63" customHeight="1" x14ac:dyDescent="0.7">
      <c r="A26" s="123"/>
      <c r="B26" s="111"/>
      <c r="C26" s="111"/>
      <c r="D26" s="45">
        <v>1</v>
      </c>
      <c r="E26" s="90" t="s">
        <v>712</v>
      </c>
      <c r="F26" s="98"/>
      <c r="G26" s="116"/>
      <c r="H26" s="111"/>
      <c r="I26" s="112"/>
      <c r="J26" s="112"/>
      <c r="K26" s="97" t="s">
        <v>534</v>
      </c>
      <c r="L26" s="109"/>
      <c r="M26" s="110"/>
      <c r="N26" s="111"/>
    </row>
    <row r="27" spans="1:14" s="15" customFormat="1" ht="48" customHeight="1" x14ac:dyDescent="0.7">
      <c r="A27" s="123"/>
      <c r="B27" s="111"/>
      <c r="C27" s="110" t="s">
        <v>524</v>
      </c>
      <c r="D27" s="127"/>
      <c r="E27" s="158" t="s">
        <v>552</v>
      </c>
      <c r="F27" s="111"/>
      <c r="G27" s="116"/>
      <c r="H27" s="111"/>
      <c r="I27" s="112"/>
      <c r="J27" s="112"/>
      <c r="K27" s="110" t="s">
        <v>718</v>
      </c>
      <c r="L27" s="96"/>
      <c r="M27" s="110" t="s">
        <v>716</v>
      </c>
      <c r="N27" s="111" t="s">
        <v>717</v>
      </c>
    </row>
    <row r="28" spans="1:14" s="15" customFormat="1" ht="27.75" customHeight="1" x14ac:dyDescent="0.7">
      <c r="A28" s="123"/>
      <c r="B28" s="111"/>
      <c r="C28" s="110"/>
      <c r="D28" s="127"/>
      <c r="E28" s="158"/>
      <c r="F28" s="111"/>
      <c r="G28" s="116"/>
      <c r="H28" s="111"/>
      <c r="I28" s="112"/>
      <c r="J28" s="112"/>
      <c r="K28" s="110"/>
      <c r="L28" s="95"/>
      <c r="M28" s="110"/>
      <c r="N28" s="111"/>
    </row>
    <row r="29" spans="1:14" s="15" customFormat="1" ht="39" customHeight="1" x14ac:dyDescent="0.7">
      <c r="A29" s="123"/>
      <c r="B29" s="111"/>
      <c r="C29" s="110" t="s">
        <v>455</v>
      </c>
      <c r="D29" s="110"/>
      <c r="E29" s="90" t="s">
        <v>536</v>
      </c>
      <c r="F29" s="98" t="s">
        <v>538</v>
      </c>
      <c r="G29" s="116">
        <v>0</v>
      </c>
      <c r="H29" s="111" t="s">
        <v>670</v>
      </c>
      <c r="I29" s="112" t="s">
        <v>27</v>
      </c>
      <c r="J29" s="112" t="s">
        <v>539</v>
      </c>
      <c r="K29" s="97" t="s">
        <v>540</v>
      </c>
      <c r="L29" s="109" t="s">
        <v>184</v>
      </c>
      <c r="M29" s="110" t="s">
        <v>542</v>
      </c>
      <c r="N29" s="111" t="s">
        <v>430</v>
      </c>
    </row>
    <row r="30" spans="1:14" s="15" customFormat="1" ht="46.5" customHeight="1" x14ac:dyDescent="0.7">
      <c r="A30" s="123"/>
      <c r="B30" s="111"/>
      <c r="C30" s="110"/>
      <c r="D30" s="110"/>
      <c r="E30" s="90" t="s">
        <v>537</v>
      </c>
      <c r="F30" s="98" t="s">
        <v>538</v>
      </c>
      <c r="G30" s="116"/>
      <c r="H30" s="111"/>
      <c r="I30" s="112"/>
      <c r="J30" s="112"/>
      <c r="K30" s="97" t="s">
        <v>540</v>
      </c>
      <c r="L30" s="109"/>
      <c r="M30" s="110"/>
      <c r="N30" s="111"/>
    </row>
    <row r="31" spans="1:14" s="15" customFormat="1" ht="43.5" customHeight="1" x14ac:dyDescent="0.7">
      <c r="A31" s="123"/>
      <c r="B31" s="111"/>
      <c r="C31" s="110"/>
      <c r="D31" s="110"/>
      <c r="E31" s="90" t="s">
        <v>535</v>
      </c>
      <c r="F31" s="98" t="s">
        <v>538</v>
      </c>
      <c r="G31" s="116"/>
      <c r="H31" s="111"/>
      <c r="I31" s="112"/>
      <c r="J31" s="112"/>
      <c r="K31" s="110" t="s">
        <v>540</v>
      </c>
      <c r="L31" s="109"/>
      <c r="M31" s="110"/>
      <c r="N31" s="111"/>
    </row>
    <row r="32" spans="1:14" s="15" customFormat="1" ht="39" customHeight="1" x14ac:dyDescent="0.7">
      <c r="A32" s="123"/>
      <c r="B32" s="111"/>
      <c r="C32" s="110"/>
      <c r="D32" s="110"/>
      <c r="E32" s="90" t="s">
        <v>541</v>
      </c>
      <c r="F32" s="98"/>
      <c r="G32" s="116"/>
      <c r="H32" s="111"/>
      <c r="I32" s="112"/>
      <c r="J32" s="112"/>
      <c r="K32" s="110"/>
      <c r="L32" s="109"/>
      <c r="M32" s="110"/>
      <c r="N32" s="111"/>
    </row>
    <row r="33" spans="1:15" s="15" customFormat="1" ht="61.5" customHeight="1" x14ac:dyDescent="0.7">
      <c r="A33" s="123"/>
      <c r="B33" s="111"/>
      <c r="C33" s="110" t="s">
        <v>676</v>
      </c>
      <c r="D33" s="110"/>
      <c r="E33" s="90" t="s">
        <v>677</v>
      </c>
      <c r="F33" s="98" t="s">
        <v>538</v>
      </c>
      <c r="G33" s="116">
        <v>0</v>
      </c>
      <c r="H33" s="111" t="s">
        <v>670</v>
      </c>
      <c r="I33" s="112" t="s">
        <v>27</v>
      </c>
      <c r="J33" s="112" t="s">
        <v>539</v>
      </c>
      <c r="K33" s="97" t="s">
        <v>540</v>
      </c>
      <c r="L33" s="109" t="s">
        <v>184</v>
      </c>
      <c r="M33" s="110" t="s">
        <v>542</v>
      </c>
      <c r="N33" s="111" t="s">
        <v>430</v>
      </c>
    </row>
    <row r="34" spans="1:15" s="15" customFormat="1" ht="103.5" customHeight="1" x14ac:dyDescent="0.7">
      <c r="A34" s="123"/>
      <c r="B34" s="111"/>
      <c r="C34" s="110"/>
      <c r="D34" s="110"/>
      <c r="E34" s="90" t="s">
        <v>678</v>
      </c>
      <c r="F34" s="98" t="s">
        <v>538</v>
      </c>
      <c r="G34" s="116"/>
      <c r="H34" s="111"/>
      <c r="I34" s="112"/>
      <c r="J34" s="112"/>
      <c r="K34" s="97" t="s">
        <v>540</v>
      </c>
      <c r="L34" s="109"/>
      <c r="M34" s="110"/>
      <c r="N34" s="111"/>
    </row>
    <row r="35" spans="1:15" s="15" customFormat="1" ht="49.5" customHeight="1" x14ac:dyDescent="0.7">
      <c r="A35" s="123"/>
      <c r="B35" s="111"/>
      <c r="C35" s="110"/>
      <c r="D35" s="110"/>
      <c r="E35" s="90" t="s">
        <v>679</v>
      </c>
      <c r="F35" s="98" t="s">
        <v>538</v>
      </c>
      <c r="G35" s="116"/>
      <c r="H35" s="111"/>
      <c r="I35" s="112"/>
      <c r="J35" s="112"/>
      <c r="K35" s="110" t="s">
        <v>540</v>
      </c>
      <c r="L35" s="109"/>
      <c r="M35" s="110"/>
      <c r="N35" s="111"/>
    </row>
    <row r="36" spans="1:15" s="15" customFormat="1" ht="48" customHeight="1" x14ac:dyDescent="0.7">
      <c r="A36" s="123"/>
      <c r="B36" s="111"/>
      <c r="C36" s="110"/>
      <c r="D36" s="110"/>
      <c r="E36" s="90" t="s">
        <v>680</v>
      </c>
      <c r="F36" s="98"/>
      <c r="G36" s="116"/>
      <c r="H36" s="111"/>
      <c r="I36" s="112"/>
      <c r="J36" s="112"/>
      <c r="K36" s="110"/>
      <c r="L36" s="109"/>
      <c r="M36" s="110"/>
      <c r="N36" s="111"/>
    </row>
    <row r="37" spans="1:15" s="15" customFormat="1" ht="62.25" customHeight="1" x14ac:dyDescent="0.7">
      <c r="A37" s="101"/>
      <c r="B37" s="98" t="s">
        <v>694</v>
      </c>
      <c r="C37" s="97" t="s">
        <v>695</v>
      </c>
      <c r="D37" s="97"/>
      <c r="E37" s="90"/>
      <c r="F37" s="98"/>
      <c r="G37" s="104"/>
      <c r="H37" s="98"/>
      <c r="I37" s="99"/>
      <c r="J37" s="97"/>
      <c r="K37" s="97"/>
      <c r="L37" s="96"/>
      <c r="M37" s="97"/>
      <c r="N37" s="98"/>
    </row>
    <row r="38" spans="1:15" s="33" customFormat="1" ht="14.25" customHeight="1" x14ac:dyDescent="0.7">
      <c r="A38" s="118" t="s">
        <v>50</v>
      </c>
      <c r="B38" s="118"/>
      <c r="C38" s="118"/>
      <c r="D38" s="118"/>
      <c r="E38" s="118"/>
      <c r="F38" s="118"/>
      <c r="G38" s="50">
        <f>G29+G28+G27+G18+G16+G15+G14+G13+G12+G9</f>
        <v>10219994.720000001</v>
      </c>
      <c r="H38" s="29"/>
      <c r="I38" s="11"/>
      <c r="J38" s="11"/>
      <c r="K38" s="17"/>
      <c r="L38" s="17"/>
      <c r="M38" s="17"/>
      <c r="N38" s="10"/>
    </row>
    <row r="39" spans="1:15" s="15" customFormat="1" ht="12.75" customHeight="1" x14ac:dyDescent="0.7">
      <c r="A39" s="156" t="s">
        <v>431</v>
      </c>
      <c r="B39" s="156"/>
      <c r="C39" s="156"/>
      <c r="D39" s="156"/>
      <c r="E39" s="156"/>
      <c r="F39" s="156"/>
      <c r="G39" s="80">
        <f>G38</f>
        <v>10219994.720000001</v>
      </c>
      <c r="H39" s="29"/>
      <c r="I39" s="76"/>
      <c r="J39" s="11"/>
      <c r="K39" s="17"/>
      <c r="L39" s="77"/>
      <c r="M39" s="9"/>
      <c r="N39" s="34"/>
    </row>
    <row r="40" spans="1:15" s="33" customFormat="1" ht="15.75" customHeight="1" thickBot="1" x14ac:dyDescent="0.9">
      <c r="A40" s="26"/>
      <c r="B40" s="27"/>
      <c r="C40" s="30"/>
      <c r="D40" s="31"/>
      <c r="E40" s="32"/>
      <c r="F40" s="10"/>
      <c r="G40" s="28"/>
      <c r="H40" s="29"/>
      <c r="I40" s="11"/>
      <c r="J40" s="11"/>
      <c r="K40" s="17"/>
      <c r="L40" s="17"/>
      <c r="M40" s="17"/>
      <c r="N40" s="10"/>
    </row>
    <row r="41" spans="1:15" s="33" customFormat="1" ht="29.25" customHeight="1" thickBot="1" x14ac:dyDescent="0.85">
      <c r="A41" s="36"/>
      <c r="B41" s="58" t="s">
        <v>170</v>
      </c>
      <c r="C41" s="62" t="s">
        <v>171</v>
      </c>
      <c r="D41" s="119" t="s">
        <v>98</v>
      </c>
      <c r="E41" s="120"/>
      <c r="F41" s="66" t="s">
        <v>178</v>
      </c>
      <c r="G41" s="67" t="s">
        <v>27</v>
      </c>
      <c r="H41" s="68" t="s">
        <v>103</v>
      </c>
      <c r="I41" s="73" t="s">
        <v>179</v>
      </c>
      <c r="J41" s="69" t="s">
        <v>180</v>
      </c>
      <c r="K41" s="70" t="s">
        <v>181</v>
      </c>
      <c r="L41" s="17"/>
      <c r="M41" s="17"/>
      <c r="N41" s="37"/>
      <c r="O41" s="10"/>
    </row>
    <row r="42" spans="1:15" s="33" customFormat="1" ht="14.25" customHeight="1" thickBot="1" x14ac:dyDescent="0.85">
      <c r="A42" s="36"/>
      <c r="B42" s="71"/>
      <c r="C42" s="63"/>
      <c r="D42" s="71"/>
      <c r="E42" s="63"/>
      <c r="F42" s="71"/>
      <c r="G42" s="71"/>
      <c r="H42" s="72"/>
      <c r="I42" s="64"/>
      <c r="J42" s="65"/>
      <c r="K42" s="65"/>
      <c r="L42" s="11"/>
      <c r="M42" s="17"/>
      <c r="N42" s="17"/>
      <c r="O42" s="10"/>
    </row>
    <row r="43" spans="1:15" s="33" customFormat="1" ht="24" customHeight="1" thickBot="1" x14ac:dyDescent="0.85">
      <c r="A43" s="36"/>
      <c r="B43" s="58" t="s">
        <v>29</v>
      </c>
      <c r="C43" s="59" t="s">
        <v>30</v>
      </c>
      <c r="D43" s="60" t="s">
        <v>31</v>
      </c>
      <c r="E43" s="61" t="s">
        <v>32</v>
      </c>
      <c r="F43" s="71"/>
      <c r="G43" s="71"/>
      <c r="H43" s="72"/>
      <c r="I43" s="64"/>
      <c r="J43" s="65"/>
      <c r="K43" s="65"/>
      <c r="L43" s="11"/>
      <c r="M43" s="17"/>
      <c r="N43" s="17"/>
      <c r="O43" s="10"/>
    </row>
    <row r="44" spans="1:15" s="15" customFormat="1" ht="13.5" customHeight="1" x14ac:dyDescent="0.7">
      <c r="A44" s="5"/>
      <c r="B44" s="13"/>
      <c r="C44" s="17"/>
      <c r="D44" s="17"/>
      <c r="E44" s="18"/>
      <c r="F44" s="6"/>
      <c r="G44" s="7"/>
      <c r="H44" s="5"/>
      <c r="I44" s="5"/>
      <c r="J44" s="5"/>
      <c r="K44" s="5"/>
      <c r="L44" s="5"/>
      <c r="M44" s="5"/>
      <c r="N44" s="5"/>
    </row>
    <row r="45" spans="1:15" s="15" customFormat="1" ht="14.5" x14ac:dyDescent="0.7">
      <c r="B45" s="19"/>
      <c r="E45" s="18"/>
      <c r="G45" s="20"/>
      <c r="H45" s="3"/>
      <c r="I45" s="3"/>
      <c r="J45" s="3"/>
      <c r="K45" s="3"/>
      <c r="L45" s="3"/>
      <c r="M45" s="3"/>
      <c r="N45" s="3"/>
    </row>
    <row r="46" spans="1:15" s="15" customFormat="1" ht="14.5" x14ac:dyDescent="0.7">
      <c r="B46" s="19"/>
      <c r="G46" s="20"/>
      <c r="H46" s="3"/>
      <c r="I46" s="3"/>
      <c r="J46" s="3"/>
      <c r="K46" s="3"/>
      <c r="L46" s="3"/>
      <c r="M46" s="3"/>
      <c r="N46" s="3"/>
    </row>
    <row r="47" spans="1:15" x14ac:dyDescent="0.75">
      <c r="E47" s="15"/>
    </row>
    <row r="48" spans="1:15" x14ac:dyDescent="0.75">
      <c r="E48" s="15"/>
    </row>
    <row r="49" spans="5:5" x14ac:dyDescent="0.75">
      <c r="E49" s="15"/>
    </row>
    <row r="50" spans="5:5" x14ac:dyDescent="0.75">
      <c r="E50" s="15"/>
    </row>
    <row r="51" spans="5:5" x14ac:dyDescent="0.75">
      <c r="E51" s="15"/>
    </row>
    <row r="52" spans="5:5" x14ac:dyDescent="0.75">
      <c r="E52" s="15"/>
    </row>
  </sheetData>
  <mergeCells count="92">
    <mergeCell ref="G33:G36"/>
    <mergeCell ref="N33:N36"/>
    <mergeCell ref="K35:K36"/>
    <mergeCell ref="D27:D28"/>
    <mergeCell ref="I27:I28"/>
    <mergeCell ref="J27:J28"/>
    <mergeCell ref="K27:K28"/>
    <mergeCell ref="M27:M28"/>
    <mergeCell ref="N27:N28"/>
    <mergeCell ref="H33:H36"/>
    <mergeCell ref="I33:I36"/>
    <mergeCell ref="J33:J36"/>
    <mergeCell ref="L33:L36"/>
    <mergeCell ref="M33:M36"/>
    <mergeCell ref="H29:H32"/>
    <mergeCell ref="N9:N11"/>
    <mergeCell ref="M29:M32"/>
    <mergeCell ref="N29:N32"/>
    <mergeCell ref="L29:L32"/>
    <mergeCell ref="K31:K32"/>
    <mergeCell ref="L18:L26"/>
    <mergeCell ref="M18:M26"/>
    <mergeCell ref="N18:N26"/>
    <mergeCell ref="M16:M17"/>
    <mergeCell ref="N16:N17"/>
    <mergeCell ref="L16:L17"/>
    <mergeCell ref="L9:L11"/>
    <mergeCell ref="M9:M11"/>
    <mergeCell ref="K9:K11"/>
    <mergeCell ref="M13:M15"/>
    <mergeCell ref="N13:N15"/>
    <mergeCell ref="G9:G11"/>
    <mergeCell ref="H9:H11"/>
    <mergeCell ref="I9:I11"/>
    <mergeCell ref="J9:J11"/>
    <mergeCell ref="A16:A17"/>
    <mergeCell ref="B16:B17"/>
    <mergeCell ref="C16:C17"/>
    <mergeCell ref="J12:J15"/>
    <mergeCell ref="C9:C11"/>
    <mergeCell ref="B9:B11"/>
    <mergeCell ref="A9:A11"/>
    <mergeCell ref="C12:C15"/>
    <mergeCell ref="B12:B15"/>
    <mergeCell ref="A12:A15"/>
    <mergeCell ref="N7:N8"/>
    <mergeCell ref="A1:N1"/>
    <mergeCell ref="A2:N2"/>
    <mergeCell ref="A3:N3"/>
    <mergeCell ref="A7:A8"/>
    <mergeCell ref="B7:B8"/>
    <mergeCell ref="K7:K8"/>
    <mergeCell ref="M7:M8"/>
    <mergeCell ref="A4:N4"/>
    <mergeCell ref="A5:N5"/>
    <mergeCell ref="A6:N6"/>
    <mergeCell ref="C7:J7"/>
    <mergeCell ref="L7:L8"/>
    <mergeCell ref="D41:E41"/>
    <mergeCell ref="A38:F38"/>
    <mergeCell ref="A39:F39"/>
    <mergeCell ref="C27:C28"/>
    <mergeCell ref="B27:B28"/>
    <mergeCell ref="A27:A28"/>
    <mergeCell ref="C29:C32"/>
    <mergeCell ref="B29:B32"/>
    <mergeCell ref="A29:A32"/>
    <mergeCell ref="D29:D32"/>
    <mergeCell ref="E27:E28"/>
    <mergeCell ref="A33:A36"/>
    <mergeCell ref="B33:B36"/>
    <mergeCell ref="C33:C36"/>
    <mergeCell ref="D33:D36"/>
    <mergeCell ref="I29:I32"/>
    <mergeCell ref="J29:J32"/>
    <mergeCell ref="G16:G17"/>
    <mergeCell ref="I16:I17"/>
    <mergeCell ref="H18:H26"/>
    <mergeCell ref="I18:I26"/>
    <mergeCell ref="J16:J17"/>
    <mergeCell ref="A18:A26"/>
    <mergeCell ref="G18:G26"/>
    <mergeCell ref="B18:B26"/>
    <mergeCell ref="G29:G32"/>
    <mergeCell ref="F24:F25"/>
    <mergeCell ref="L12:L15"/>
    <mergeCell ref="I12:I15"/>
    <mergeCell ref="C18:C26"/>
    <mergeCell ref="H27:H28"/>
    <mergeCell ref="G27:G28"/>
    <mergeCell ref="F27:F28"/>
    <mergeCell ref="J18:J26"/>
  </mergeCells>
  <conditionalFormatting sqref="I9 I12">
    <cfRule type="expression" dxfId="105" priority="116" stopIfTrue="1">
      <formula>$I9="Departamento de Jurídica"</formula>
    </cfRule>
    <cfRule type="expression" dxfId="104" priority="117">
      <formula>$I9="Departamento de Relaciones Públicas"</formula>
    </cfRule>
    <cfRule type="expression" dxfId="103" priority="118">
      <formula>$I9="Departamento de Planificación"</formula>
    </cfRule>
    <cfRule type="expression" dxfId="102" priority="119">
      <formula>$I9="Subdirector de Contabilidad"</formula>
    </cfRule>
    <cfRule type="expression" dxfId="101" priority="120">
      <formula>$I9="Subdirector Administrativo"</formula>
    </cfRule>
    <cfRule type="expression" dxfId="100" priority="121">
      <formula>$I9="Subdirector Académico"</formula>
    </cfRule>
    <cfRule type="expression" dxfId="99" priority="122">
      <formula>$I9="Subdirector de Investigación, Extensión y Educación Continua"</formula>
    </cfRule>
    <cfRule type="expression" dxfId="98" priority="123">
      <formula>$I9="Director"</formula>
    </cfRule>
  </conditionalFormatting>
  <conditionalFormatting sqref="L12 L9">
    <cfRule type="expression" dxfId="97" priority="113">
      <formula>$L9="BAJO"</formula>
    </cfRule>
    <cfRule type="expression" dxfId="96" priority="114">
      <formula>$L9="MEDIO"</formula>
    </cfRule>
    <cfRule type="expression" dxfId="95" priority="115">
      <formula>$L9="ALTO"</formula>
    </cfRule>
  </conditionalFormatting>
  <conditionalFormatting sqref="I16">
    <cfRule type="expression" dxfId="94" priority="103" stopIfTrue="1">
      <formula>$I16="Departamento de Jurídica"</formula>
    </cfRule>
    <cfRule type="expression" dxfId="93" priority="104">
      <formula>$I16="Departamento de Relaciones Públicas"</formula>
    </cfRule>
    <cfRule type="expression" dxfId="92" priority="105">
      <formula>$I16="Departamento de Planificación"</formula>
    </cfRule>
    <cfRule type="expression" dxfId="91" priority="106">
      <formula>$I16="Subdirector de Contabilidad"</formula>
    </cfRule>
    <cfRule type="expression" dxfId="90" priority="107">
      <formula>$I16="Subdirector Administrativo"</formula>
    </cfRule>
    <cfRule type="expression" dxfId="89" priority="108">
      <formula>$I16="Subdirector Académico"</formula>
    </cfRule>
    <cfRule type="expression" dxfId="88" priority="109">
      <formula>$I16="Subdirector de Investigación, Extensión y Educación Continua"</formula>
    </cfRule>
    <cfRule type="expression" dxfId="87" priority="110">
      <formula>$I16="Director"</formula>
    </cfRule>
  </conditionalFormatting>
  <conditionalFormatting sqref="L16">
    <cfRule type="expression" dxfId="86" priority="100">
      <formula>$L16="BAJO"</formula>
    </cfRule>
    <cfRule type="expression" dxfId="85" priority="101">
      <formula>$L16="MEDIO"</formula>
    </cfRule>
    <cfRule type="expression" dxfId="84" priority="102">
      <formula>$L16="ALTO"</formula>
    </cfRule>
  </conditionalFormatting>
  <conditionalFormatting sqref="I18">
    <cfRule type="expression" dxfId="83" priority="92" stopIfTrue="1">
      <formula>$I18="Departamento de Jurídica"</formula>
    </cfRule>
    <cfRule type="expression" dxfId="82" priority="93">
      <formula>$I18="Departamento de Relaciones Públicas"</formula>
    </cfRule>
    <cfRule type="expression" dxfId="81" priority="94">
      <formula>$I18="Departamento de Planificación"</formula>
    </cfRule>
    <cfRule type="expression" dxfId="80" priority="95">
      <formula>$I18="Subdirector de Contabilidad"</formula>
    </cfRule>
    <cfRule type="expression" dxfId="79" priority="96">
      <formula>$I18="Subdirector Administrativo"</formula>
    </cfRule>
    <cfRule type="expression" dxfId="78" priority="97">
      <formula>$I18="Subdirector Académico"</formula>
    </cfRule>
    <cfRule type="expression" dxfId="77" priority="98">
      <formula>$I18="Subdirector de Investigación, Extensión y Educación Continua"</formula>
    </cfRule>
    <cfRule type="expression" dxfId="76" priority="99">
      <formula>$I18="Director"</formula>
    </cfRule>
  </conditionalFormatting>
  <conditionalFormatting sqref="L18">
    <cfRule type="expression" dxfId="75" priority="89">
      <formula>$L18="BAJO"</formula>
    </cfRule>
    <cfRule type="expression" dxfId="74" priority="90">
      <formula>$L18="MEDIO"</formula>
    </cfRule>
    <cfRule type="expression" dxfId="73" priority="91">
      <formula>$L18="ALTO"</formula>
    </cfRule>
  </conditionalFormatting>
  <conditionalFormatting sqref="I29">
    <cfRule type="expression" dxfId="72" priority="48" stopIfTrue="1">
      <formula>$I29="Departamento de Jurídica"</formula>
    </cfRule>
    <cfRule type="expression" dxfId="71" priority="49">
      <formula>$I29="Departamento de Relaciones Públicas"</formula>
    </cfRule>
    <cfRule type="expression" dxfId="70" priority="50">
      <formula>$I29="Departamento de Planificación"</formula>
    </cfRule>
    <cfRule type="expression" dxfId="69" priority="51">
      <formula>$I29="Subdirector de Contabilidad"</formula>
    </cfRule>
    <cfRule type="expression" dxfId="68" priority="52">
      <formula>$I29="Subdirector Administrativo"</formula>
    </cfRule>
    <cfRule type="expression" dxfId="67" priority="53">
      <formula>$I29="Subdirector Académico"</formula>
    </cfRule>
    <cfRule type="expression" dxfId="66" priority="54">
      <formula>$I29="Subdirector de Investigación, Extensión y Educación Continua"</formula>
    </cfRule>
    <cfRule type="expression" dxfId="65" priority="55">
      <formula>$I29="Director"</formula>
    </cfRule>
  </conditionalFormatting>
  <conditionalFormatting sqref="L28:L29">
    <cfRule type="expression" dxfId="64" priority="45">
      <formula>$L28="BAJO"</formula>
    </cfRule>
    <cfRule type="expression" dxfId="63" priority="46">
      <formula>$L28="MEDIO"</formula>
    </cfRule>
    <cfRule type="expression" dxfId="62" priority="47">
      <formula>$L28="ALTO"</formula>
    </cfRule>
  </conditionalFormatting>
  <conditionalFormatting sqref="I33">
    <cfRule type="expression" dxfId="61" priority="4" stopIfTrue="1">
      <formula>$I33="Departamento de Jurídica"</formula>
    </cfRule>
    <cfRule type="expression" dxfId="60" priority="5">
      <formula>$I33="Departamento de Relaciones Públicas"</formula>
    </cfRule>
    <cfRule type="expression" dxfId="59" priority="6">
      <formula>$I33="Departamento de Planificación"</formula>
    </cfRule>
    <cfRule type="expression" dxfId="58" priority="7">
      <formula>$I33="Subdirector de Contabilidad"</formula>
    </cfRule>
    <cfRule type="expression" dxfId="57" priority="8">
      <formula>$I33="Subdirector Administrativo"</formula>
    </cfRule>
    <cfRule type="expression" dxfId="56" priority="9">
      <formula>$I33="Subdirector Académico"</formula>
    </cfRule>
    <cfRule type="expression" dxfId="55" priority="10">
      <formula>$I33="Subdirector de Investigación, Extensión y Educación Continua"</formula>
    </cfRule>
    <cfRule type="expression" dxfId="54" priority="11">
      <formula>$I33="Director"</formula>
    </cfRule>
  </conditionalFormatting>
  <conditionalFormatting sqref="L33">
    <cfRule type="expression" dxfId="53" priority="1">
      <formula>$L33="BAJO"</formula>
    </cfRule>
    <cfRule type="expression" dxfId="52" priority="2">
      <formula>$L33="MEDIO"</formula>
    </cfRule>
    <cfRule type="expression" dxfId="51" priority="3">
      <formula>$L33="ALTO"</formula>
    </cfRule>
  </conditionalFormatting>
  <printOptions horizontalCentered="1"/>
  <pageMargins left="1" right="1" top="1" bottom="1" header="0.5" footer="0.5"/>
  <pageSetup scale="60" orientation="landscape" r:id="rId1"/>
  <rowBreaks count="1" manualBreakCount="1">
    <brk id="25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1" id="{E0346F2B-A67B-4E5B-A168-280C75DFA88D}">
            <xm:f>'EJE 1 GESTIÓN INSTITUCIONAL'!$E1048532="Dirección"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D41 F41:K41</xm:sqref>
        </x14:conditionalFormatting>
        <x14:conditionalFormatting xmlns:xm="http://schemas.microsoft.com/office/excel/2006/main">
          <x14:cfRule type="expression" priority="374" id="{5021CFA1-2CF7-4D9F-AC92-364FDAC8EAA5}">
            <xm:f>'EJE 4  VINCULACIÓN CON EL MEDIO'!#REF!="BAJO"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375" id="{6AA5DE8C-DAC3-4F3D-B1BB-4A74F3A277AF}">
            <xm:f>'EJE 4  VINCULACIÓN CON EL MEDIO'!#REF!="MEDIO"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376" id="{908AFB78-294A-4E5E-92EB-2D34D17B8C5C}">
            <xm:f>'EJE 4  VINCULACIÓN CON EL MEDIO'!#REF!="ALTO"</xm:f>
            <x14:dxf>
              <fill>
                <patternFill>
                  <bgColor rgb="FFFF0000"/>
                </patternFill>
              </fill>
            </x14:dxf>
          </x14:cfRule>
          <xm:sqref>L39</xm:sqref>
        </x14:conditionalFormatting>
        <x14:conditionalFormatting xmlns:xm="http://schemas.microsoft.com/office/excel/2006/main">
          <x14:cfRule type="expression" priority="377" stopIfTrue="1" id="{61782401-1EC8-4E1C-9B47-A967F39C442E}">
            <xm:f>'EJE 4  VINCULACIÓN CON EL MEDIO'!#REF!="Departamento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78" id="{3D5DCBFF-B924-4AE1-BECD-C0A922E9F27F}">
            <xm:f>'EJE 4  VINCULACIÓN CON EL MEDIO'!#REF!="Departamento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79" id="{BCC775D4-84C7-4F73-AF02-BBA8A49733FA}">
            <xm:f>'EJE 4  VINCULACIÓN CON EL MEDIO'!#REF!="Departamento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80" id="{437AFBDA-C9C6-4216-A330-7A978951E5B8}">
            <xm:f>'EJE 4  VINCULACIÓN CON EL MEDIO'!#REF!="Subdirector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81" id="{DB9BA0EB-9E89-4C3E-BDAA-4BFD4E77AEBA}">
            <xm:f>'EJE 4  VINCULACIÓN CON EL MEDIO'!#REF!="Subdirector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82" id="{3A8656D6-893C-43BC-A36C-0B57EA280473}">
            <xm:f>'EJE 4  VINCULACIÓN CON EL MEDIO'!#REF!="Subdirector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83" id="{C936CF0B-B4E6-4052-AE5B-8E7F22424E22}">
            <xm:f>'EJE 4  VINCULACIÓN CON EL MEDIO'!#REF!="Subdirector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384" id="{3FF7EAF8-BCFE-4F4C-96C1-69AECBEE76E6}">
            <xm:f>'EJE 4  VINCULACIÓN CON EL MEDIO'!#REF!="Director"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I39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view="pageBreakPreview" topLeftCell="A20" zoomScale="112" zoomScaleNormal="112" zoomScaleSheetLayoutView="112" workbookViewId="0">
      <selection activeCell="A7" sqref="A7:A8"/>
    </sheetView>
  </sheetViews>
  <sheetFormatPr baseColWidth="10" defaultRowHeight="14.75" x14ac:dyDescent="0.75"/>
  <cols>
    <col min="1" max="1" width="7.54296875" customWidth="1"/>
    <col min="2" max="2" width="13.86328125" style="14" customWidth="1"/>
    <col min="3" max="3" width="18.86328125" customWidth="1"/>
    <col min="4" max="4" width="5.86328125" customWidth="1"/>
    <col min="5" max="5" width="23.1328125" customWidth="1"/>
    <col min="6" max="6" width="17.54296875" customWidth="1"/>
    <col min="7" max="7" width="11.1328125" style="1" customWidth="1"/>
    <col min="8" max="8" width="12" style="2" customWidth="1"/>
    <col min="9" max="10" width="15.40625" style="2" customWidth="1"/>
    <col min="11" max="11" width="15" style="2" customWidth="1"/>
    <col min="12" max="12" width="2.40625" style="2" customWidth="1"/>
    <col min="13" max="13" width="14.54296875" style="2" customWidth="1"/>
    <col min="14" max="14" width="17.26953125" style="2" customWidth="1"/>
  </cols>
  <sheetData>
    <row r="1" spans="1:15" ht="123" customHeight="1" x14ac:dyDescent="0.75">
      <c r="A1" s="132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5" ht="17.75" x14ac:dyDescent="0.75">
      <c r="A2" s="141" t="s">
        <v>589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3"/>
    </row>
    <row r="3" spans="1:15" ht="11.25" customHeight="1" x14ac:dyDescent="0.75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4"/>
    </row>
    <row r="4" spans="1:15" s="15" customFormat="1" ht="14.5" x14ac:dyDescent="0.7">
      <c r="A4" s="136" t="s">
        <v>39</v>
      </c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8"/>
    </row>
    <row r="5" spans="1:15" s="15" customFormat="1" ht="14.5" x14ac:dyDescent="0.7">
      <c r="A5" s="147" t="s">
        <v>150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9"/>
    </row>
    <row r="6" spans="1:15" s="15" customFormat="1" ht="14.5" x14ac:dyDescent="0.7">
      <c r="A6" s="136" t="s">
        <v>163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8"/>
    </row>
    <row r="7" spans="1:15" s="15" customFormat="1" ht="26.25" customHeight="1" x14ac:dyDescent="0.7">
      <c r="A7" s="113" t="s">
        <v>4</v>
      </c>
      <c r="B7" s="113" t="s">
        <v>40</v>
      </c>
      <c r="C7" s="113" t="s">
        <v>0</v>
      </c>
      <c r="D7" s="113"/>
      <c r="E7" s="113"/>
      <c r="F7" s="113"/>
      <c r="G7" s="113"/>
      <c r="H7" s="113"/>
      <c r="I7" s="113"/>
      <c r="J7" s="113"/>
      <c r="K7" s="113" t="s">
        <v>1</v>
      </c>
      <c r="L7" s="126" t="s">
        <v>186</v>
      </c>
      <c r="M7" s="113" t="s">
        <v>2</v>
      </c>
      <c r="N7" s="113" t="s">
        <v>3</v>
      </c>
    </row>
    <row r="8" spans="1:15" s="15" customFormat="1" ht="48.75" customHeight="1" x14ac:dyDescent="0.7">
      <c r="A8" s="113"/>
      <c r="B8" s="113"/>
      <c r="C8" s="100" t="s">
        <v>36</v>
      </c>
      <c r="D8" s="100" t="s">
        <v>590</v>
      </c>
      <c r="E8" s="100" t="s">
        <v>37</v>
      </c>
      <c r="F8" s="100" t="s">
        <v>5</v>
      </c>
      <c r="G8" s="35" t="s">
        <v>6</v>
      </c>
      <c r="H8" s="100" t="s">
        <v>7</v>
      </c>
      <c r="I8" s="100" t="s">
        <v>8</v>
      </c>
      <c r="J8" s="100" t="s">
        <v>172</v>
      </c>
      <c r="K8" s="113"/>
      <c r="L8" s="126"/>
      <c r="M8" s="113"/>
      <c r="N8" s="113"/>
    </row>
    <row r="9" spans="1:15" s="15" customFormat="1" ht="41.25" customHeight="1" x14ac:dyDescent="0.7">
      <c r="A9" s="123"/>
      <c r="B9" s="111"/>
      <c r="C9" s="110" t="s">
        <v>251</v>
      </c>
      <c r="D9" s="45">
        <v>1</v>
      </c>
      <c r="E9" s="90" t="s">
        <v>700</v>
      </c>
      <c r="F9" s="98" t="s">
        <v>543</v>
      </c>
      <c r="G9" s="116">
        <v>150000</v>
      </c>
      <c r="H9" s="160" t="s">
        <v>687</v>
      </c>
      <c r="I9" s="112" t="s">
        <v>27</v>
      </c>
      <c r="J9" s="99" t="s">
        <v>556</v>
      </c>
      <c r="K9" s="97" t="s">
        <v>559</v>
      </c>
      <c r="L9" s="109" t="s">
        <v>184</v>
      </c>
      <c r="M9" s="110" t="s">
        <v>586</v>
      </c>
      <c r="N9" s="111" t="s">
        <v>587</v>
      </c>
    </row>
    <row r="10" spans="1:15" s="15" customFormat="1" ht="57" customHeight="1" x14ac:dyDescent="0.7">
      <c r="A10" s="123"/>
      <c r="B10" s="111"/>
      <c r="C10" s="110"/>
      <c r="D10" s="45">
        <v>1</v>
      </c>
      <c r="E10" s="90" t="s">
        <v>686</v>
      </c>
      <c r="F10" s="98" t="s">
        <v>543</v>
      </c>
      <c r="G10" s="116"/>
      <c r="H10" s="160"/>
      <c r="I10" s="112"/>
      <c r="J10" s="99" t="s">
        <v>557</v>
      </c>
      <c r="K10" s="97" t="s">
        <v>52</v>
      </c>
      <c r="L10" s="109"/>
      <c r="M10" s="110"/>
      <c r="N10" s="111"/>
    </row>
    <row r="11" spans="1:15" s="15" customFormat="1" ht="39" customHeight="1" x14ac:dyDescent="0.7">
      <c r="A11" s="123"/>
      <c r="B11" s="111"/>
      <c r="C11" s="110"/>
      <c r="D11" s="45">
        <v>1</v>
      </c>
      <c r="E11" s="90" t="s">
        <v>252</v>
      </c>
      <c r="F11" s="98" t="s">
        <v>310</v>
      </c>
      <c r="G11" s="116"/>
      <c r="H11" s="160"/>
      <c r="I11" s="112"/>
      <c r="J11" s="99" t="s">
        <v>558</v>
      </c>
      <c r="K11" s="97" t="s">
        <v>560</v>
      </c>
      <c r="L11" s="109"/>
      <c r="M11" s="110"/>
      <c r="N11" s="111"/>
    </row>
    <row r="12" spans="1:15" s="15" customFormat="1" ht="34.5" customHeight="1" x14ac:dyDescent="0.7">
      <c r="A12" s="123"/>
      <c r="B12" s="111"/>
      <c r="C12" s="110"/>
      <c r="D12" s="45">
        <v>1</v>
      </c>
      <c r="E12" s="90" t="s">
        <v>550</v>
      </c>
      <c r="F12" s="98" t="s">
        <v>555</v>
      </c>
      <c r="G12" s="116"/>
      <c r="H12" s="160"/>
      <c r="I12" s="112"/>
      <c r="J12" s="99" t="s">
        <v>558</v>
      </c>
      <c r="K12" s="97" t="s">
        <v>561</v>
      </c>
      <c r="L12" s="109"/>
      <c r="M12" s="110"/>
      <c r="N12" s="111"/>
    </row>
    <row r="13" spans="1:15" s="15" customFormat="1" ht="34.5" customHeight="1" x14ac:dyDescent="0.7">
      <c r="A13" s="123"/>
      <c r="B13" s="111"/>
      <c r="C13" s="110" t="s">
        <v>253</v>
      </c>
      <c r="D13" s="8"/>
      <c r="E13" s="90" t="s">
        <v>254</v>
      </c>
      <c r="F13" s="98" t="s">
        <v>310</v>
      </c>
      <c r="G13" s="116">
        <v>50000</v>
      </c>
      <c r="H13" s="160" t="s">
        <v>687</v>
      </c>
      <c r="I13" s="112" t="s">
        <v>179</v>
      </c>
      <c r="J13" s="112" t="s">
        <v>582</v>
      </c>
      <c r="K13" s="97" t="s">
        <v>562</v>
      </c>
      <c r="L13" s="109" t="s">
        <v>185</v>
      </c>
      <c r="M13" s="110" t="s">
        <v>33</v>
      </c>
      <c r="N13" s="111" t="s">
        <v>12</v>
      </c>
    </row>
    <row r="14" spans="1:15" s="15" customFormat="1" ht="37.5" customHeight="1" x14ac:dyDescent="0.7">
      <c r="A14" s="123"/>
      <c r="B14" s="111"/>
      <c r="C14" s="110"/>
      <c r="D14" s="8"/>
      <c r="E14" s="90" t="s">
        <v>255</v>
      </c>
      <c r="F14" s="98" t="s">
        <v>310</v>
      </c>
      <c r="G14" s="116"/>
      <c r="H14" s="160"/>
      <c r="I14" s="112"/>
      <c r="J14" s="112"/>
      <c r="K14" s="97" t="s">
        <v>563</v>
      </c>
      <c r="L14" s="109"/>
      <c r="M14" s="110"/>
      <c r="N14" s="111"/>
    </row>
    <row r="15" spans="1:15" s="15" customFormat="1" ht="51.75" customHeight="1" x14ac:dyDescent="0.7">
      <c r="A15" s="123"/>
      <c r="B15" s="111"/>
      <c r="C15" s="110"/>
      <c r="D15" s="8"/>
      <c r="E15" s="90" t="s">
        <v>256</v>
      </c>
      <c r="F15" s="98" t="s">
        <v>310</v>
      </c>
      <c r="G15" s="116"/>
      <c r="H15" s="160"/>
      <c r="I15" s="112"/>
      <c r="J15" s="112"/>
      <c r="K15" s="97" t="s">
        <v>563</v>
      </c>
      <c r="L15" s="109"/>
      <c r="M15" s="110"/>
      <c r="N15" s="111"/>
    </row>
    <row r="16" spans="1:15" s="15" customFormat="1" ht="94.5" customHeight="1" x14ac:dyDescent="0.7">
      <c r="A16" s="123" t="s">
        <v>142</v>
      </c>
      <c r="B16" s="111"/>
      <c r="C16" s="110" t="s">
        <v>257</v>
      </c>
      <c r="D16" s="8"/>
      <c r="E16" s="90" t="s">
        <v>258</v>
      </c>
      <c r="F16" s="98" t="s">
        <v>310</v>
      </c>
      <c r="G16" s="116">
        <v>50000</v>
      </c>
      <c r="H16" s="160" t="s">
        <v>687</v>
      </c>
      <c r="I16" s="112" t="s">
        <v>179</v>
      </c>
      <c r="J16" s="112" t="s">
        <v>582</v>
      </c>
      <c r="K16" s="97" t="s">
        <v>564</v>
      </c>
      <c r="L16" s="109" t="s">
        <v>185</v>
      </c>
      <c r="M16" s="110" t="s">
        <v>33</v>
      </c>
      <c r="N16" s="111" t="s">
        <v>12</v>
      </c>
    </row>
    <row r="17" spans="1:15" s="15" customFormat="1" ht="45" customHeight="1" x14ac:dyDescent="0.7">
      <c r="A17" s="123"/>
      <c r="B17" s="111"/>
      <c r="C17" s="110"/>
      <c r="D17" s="8"/>
      <c r="E17" s="90" t="s">
        <v>259</v>
      </c>
      <c r="F17" s="98" t="s">
        <v>310</v>
      </c>
      <c r="G17" s="116"/>
      <c r="H17" s="160"/>
      <c r="I17" s="112"/>
      <c r="J17" s="112"/>
      <c r="K17" s="97" t="s">
        <v>565</v>
      </c>
      <c r="L17" s="109"/>
      <c r="M17" s="110"/>
      <c r="N17" s="111"/>
    </row>
    <row r="18" spans="1:15" s="15" customFormat="1" ht="50.25" customHeight="1" x14ac:dyDescent="0.7">
      <c r="A18" s="123"/>
      <c r="B18" s="111"/>
      <c r="C18" s="110"/>
      <c r="D18" s="8"/>
      <c r="E18" s="90" t="s">
        <v>260</v>
      </c>
      <c r="F18" s="98" t="s">
        <v>310</v>
      </c>
      <c r="G18" s="116"/>
      <c r="H18" s="160"/>
      <c r="I18" s="112"/>
      <c r="J18" s="112"/>
      <c r="K18" s="97" t="s">
        <v>566</v>
      </c>
      <c r="L18" s="109"/>
      <c r="M18" s="110"/>
      <c r="N18" s="111"/>
    </row>
    <row r="19" spans="1:15" s="15" customFormat="1" ht="62.25" customHeight="1" x14ac:dyDescent="0.7">
      <c r="A19" s="101"/>
      <c r="B19" s="98" t="s">
        <v>694</v>
      </c>
      <c r="C19" s="97" t="s">
        <v>695</v>
      </c>
      <c r="D19" s="97"/>
      <c r="E19" s="90"/>
      <c r="F19" s="98"/>
      <c r="G19" s="104"/>
      <c r="H19" s="98"/>
      <c r="I19" s="99"/>
      <c r="J19" s="97"/>
      <c r="K19" s="97"/>
      <c r="L19" s="96"/>
      <c r="M19" s="97"/>
      <c r="N19" s="98"/>
    </row>
    <row r="20" spans="1:15" s="33" customFormat="1" ht="14.25" customHeight="1" x14ac:dyDescent="0.7">
      <c r="A20" s="118" t="s">
        <v>50</v>
      </c>
      <c r="B20" s="118"/>
      <c r="C20" s="118"/>
      <c r="D20" s="118"/>
      <c r="E20" s="118"/>
      <c r="F20" s="118"/>
      <c r="G20" s="50">
        <f>G9+G13+G16</f>
        <v>250000</v>
      </c>
      <c r="H20" s="92"/>
      <c r="I20" s="91"/>
      <c r="J20" s="11"/>
      <c r="K20" s="17"/>
      <c r="L20" s="17"/>
      <c r="M20" s="17"/>
      <c r="N20" s="10"/>
    </row>
    <row r="21" spans="1:15" s="15" customFormat="1" ht="12.75" customHeight="1" x14ac:dyDescent="0.7">
      <c r="A21" s="156" t="s">
        <v>431</v>
      </c>
      <c r="B21" s="156"/>
      <c r="C21" s="156"/>
      <c r="D21" s="156"/>
      <c r="E21" s="156"/>
      <c r="F21" s="156"/>
      <c r="G21" s="80">
        <f>G20</f>
        <v>250000</v>
      </c>
      <c r="H21" s="29"/>
      <c r="I21" s="76"/>
      <c r="J21" s="11"/>
      <c r="K21" s="17"/>
      <c r="L21" s="77"/>
      <c r="M21" s="9"/>
      <c r="N21" s="34"/>
    </row>
    <row r="22" spans="1:15" s="33" customFormat="1" ht="14.25" customHeight="1" thickBot="1" x14ac:dyDescent="0.9">
      <c r="A22" s="26"/>
      <c r="B22" s="27"/>
      <c r="C22" s="30"/>
      <c r="D22" s="31"/>
      <c r="E22" s="32"/>
      <c r="F22" s="10"/>
      <c r="G22" s="28"/>
      <c r="H22" s="29"/>
      <c r="I22" s="11"/>
      <c r="J22" s="11"/>
      <c r="K22" s="17"/>
      <c r="L22" s="17"/>
      <c r="M22" s="17"/>
      <c r="N22" s="10"/>
    </row>
    <row r="23" spans="1:15" s="33" customFormat="1" ht="36" customHeight="1" thickBot="1" x14ac:dyDescent="0.85">
      <c r="A23" s="36"/>
      <c r="B23" s="58" t="s">
        <v>170</v>
      </c>
      <c r="C23" s="62" t="s">
        <v>171</v>
      </c>
      <c r="D23" s="119" t="s">
        <v>98</v>
      </c>
      <c r="E23" s="120"/>
      <c r="F23" s="66" t="s">
        <v>178</v>
      </c>
      <c r="G23" s="67" t="s">
        <v>27</v>
      </c>
      <c r="H23" s="68" t="s">
        <v>103</v>
      </c>
      <c r="I23" s="73" t="s">
        <v>179</v>
      </c>
      <c r="J23" s="69" t="s">
        <v>180</v>
      </c>
      <c r="K23" s="70" t="s">
        <v>181</v>
      </c>
      <c r="L23" s="17"/>
      <c r="M23" s="17"/>
      <c r="N23" s="37"/>
      <c r="O23" s="10"/>
    </row>
    <row r="24" spans="1:15" s="33" customFormat="1" ht="14.25" customHeight="1" thickBot="1" x14ac:dyDescent="0.85">
      <c r="A24" s="36"/>
      <c r="B24" s="71"/>
      <c r="C24" s="63"/>
      <c r="D24" s="71"/>
      <c r="E24" s="63"/>
      <c r="F24" s="71"/>
      <c r="G24" s="71"/>
      <c r="H24" s="72"/>
      <c r="I24" s="64"/>
      <c r="J24" s="65"/>
      <c r="K24" s="65"/>
      <c r="L24" s="11"/>
      <c r="M24" s="17"/>
      <c r="N24" s="17"/>
      <c r="O24" s="10"/>
    </row>
    <row r="25" spans="1:15" s="33" customFormat="1" ht="24" customHeight="1" thickBot="1" x14ac:dyDescent="0.85">
      <c r="A25" s="36"/>
      <c r="B25" s="58" t="s">
        <v>29</v>
      </c>
      <c r="C25" s="59" t="s">
        <v>30</v>
      </c>
      <c r="D25" s="60" t="s">
        <v>31</v>
      </c>
      <c r="E25" s="61" t="s">
        <v>32</v>
      </c>
      <c r="F25" s="71"/>
      <c r="G25" s="71"/>
      <c r="H25" s="72"/>
      <c r="I25" s="64"/>
      <c r="J25" s="65"/>
      <c r="K25" s="65"/>
      <c r="L25" s="11"/>
      <c r="M25" s="17"/>
      <c r="N25" s="17"/>
      <c r="O25" s="10"/>
    </row>
    <row r="26" spans="1:15" s="15" customFormat="1" ht="72.75" customHeight="1" x14ac:dyDescent="0.7">
      <c r="A26" s="5"/>
      <c r="B26" s="13"/>
      <c r="C26" s="17"/>
      <c r="D26" s="17"/>
      <c r="E26" s="18"/>
      <c r="F26" s="6"/>
      <c r="G26" s="7"/>
      <c r="H26" s="5"/>
      <c r="I26" s="5"/>
      <c r="J26" s="5"/>
      <c r="K26" s="5"/>
      <c r="L26" s="5"/>
      <c r="M26" s="5"/>
      <c r="N26" s="5"/>
    </row>
    <row r="27" spans="1:15" s="15" customFormat="1" ht="20.25" x14ac:dyDescent="0.7">
      <c r="B27" s="19"/>
      <c r="C27" s="162" t="s">
        <v>583</v>
      </c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</row>
    <row r="28" spans="1:15" s="15" customFormat="1" ht="20.5" x14ac:dyDescent="0.7">
      <c r="B28" s="19"/>
      <c r="C28" s="161" t="s">
        <v>585</v>
      </c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</row>
    <row r="29" spans="1:15" s="15" customFormat="1" ht="20.5" x14ac:dyDescent="0.7">
      <c r="B29" s="19"/>
      <c r="C29" s="161" t="s">
        <v>584</v>
      </c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15" s="15" customFormat="1" ht="14.5" x14ac:dyDescent="0.7">
      <c r="B30" s="19"/>
      <c r="G30" s="20"/>
      <c r="H30" s="3"/>
      <c r="I30" s="3"/>
      <c r="J30" s="3"/>
      <c r="K30" s="3"/>
      <c r="L30" s="3"/>
      <c r="M30" s="3"/>
      <c r="N30" s="3"/>
    </row>
    <row r="31" spans="1:15" x14ac:dyDescent="0.75">
      <c r="E31" s="15"/>
    </row>
    <row r="32" spans="1:15" x14ac:dyDescent="0.75">
      <c r="E32" s="15"/>
    </row>
    <row r="33" spans="5:5" x14ac:dyDescent="0.75">
      <c r="E33" s="15"/>
    </row>
    <row r="34" spans="5:5" x14ac:dyDescent="0.75">
      <c r="E34" s="15"/>
    </row>
    <row r="35" spans="5:5" x14ac:dyDescent="0.75">
      <c r="E35" s="15"/>
    </row>
    <row r="36" spans="5:5" x14ac:dyDescent="0.75">
      <c r="E36" s="15"/>
    </row>
  </sheetData>
  <mergeCells count="48">
    <mergeCell ref="H9:H12"/>
    <mergeCell ref="H13:H15"/>
    <mergeCell ref="H16:H18"/>
    <mergeCell ref="C27:N27"/>
    <mergeCell ref="C28:N28"/>
    <mergeCell ref="G16:G18"/>
    <mergeCell ref="I13:I15"/>
    <mergeCell ref="I16:I18"/>
    <mergeCell ref="L13:L15"/>
    <mergeCell ref="L16:L18"/>
    <mergeCell ref="J13:J15"/>
    <mergeCell ref="J16:J18"/>
    <mergeCell ref="C29:N29"/>
    <mergeCell ref="N9:N12"/>
    <mergeCell ref="M13:M15"/>
    <mergeCell ref="N13:N15"/>
    <mergeCell ref="M16:M18"/>
    <mergeCell ref="N16:N18"/>
    <mergeCell ref="G13:G15"/>
    <mergeCell ref="I9:I12"/>
    <mergeCell ref="D23:E23"/>
    <mergeCell ref="L9:L12"/>
    <mergeCell ref="A21:F21"/>
    <mergeCell ref="A20:F20"/>
    <mergeCell ref="M9:M12"/>
    <mergeCell ref="A16:A18"/>
    <mergeCell ref="B16:B18"/>
    <mergeCell ref="C16:C18"/>
    <mergeCell ref="A9:A12"/>
    <mergeCell ref="B9:B12"/>
    <mergeCell ref="C9:C12"/>
    <mergeCell ref="G9:G12"/>
    <mergeCell ref="A13:A15"/>
    <mergeCell ref="B13:B15"/>
    <mergeCell ref="C13:C15"/>
    <mergeCell ref="A1:N1"/>
    <mergeCell ref="A2:N2"/>
    <mergeCell ref="A3:N3"/>
    <mergeCell ref="A7:A8"/>
    <mergeCell ref="B7:B8"/>
    <mergeCell ref="K7:K8"/>
    <mergeCell ref="M7:M8"/>
    <mergeCell ref="A4:N4"/>
    <mergeCell ref="A5:N5"/>
    <mergeCell ref="A6:N6"/>
    <mergeCell ref="C7:J7"/>
    <mergeCell ref="L7:L8"/>
    <mergeCell ref="N7:N8"/>
  </mergeCells>
  <conditionalFormatting sqref="L9 L13 L16">
    <cfRule type="expression" dxfId="38" priority="46">
      <formula>$L9="BAJO"</formula>
    </cfRule>
    <cfRule type="expression" dxfId="37" priority="47">
      <formula>$L9="MEDIO"</formula>
    </cfRule>
    <cfRule type="expression" dxfId="36" priority="48">
      <formula>$L9="ALTO"</formula>
    </cfRule>
  </conditionalFormatting>
  <conditionalFormatting sqref="I9">
    <cfRule type="expression" dxfId="35" priority="25" stopIfTrue="1">
      <formula>$I9="Departamento de Jurídica"</formula>
    </cfRule>
    <cfRule type="expression" dxfId="34" priority="26">
      <formula>$I9="Departamento de Relaciones Públicas"</formula>
    </cfRule>
    <cfRule type="expression" dxfId="33" priority="27">
      <formula>$I9="Departamento de Planificación"</formula>
    </cfRule>
    <cfRule type="expression" dxfId="32" priority="28">
      <formula>$I9="Subdirector de Contabilidad"</formula>
    </cfRule>
    <cfRule type="expression" dxfId="31" priority="29">
      <formula>$I9="Subdirector Administrativo"</formula>
    </cfRule>
    <cfRule type="expression" dxfId="30" priority="30">
      <formula>$I9="Subdirector Académico"</formula>
    </cfRule>
    <cfRule type="expression" dxfId="29" priority="31">
      <formula>$I9="Subdirector de Investigación, Extensión y Educación Continua"</formula>
    </cfRule>
    <cfRule type="expression" dxfId="28" priority="32">
      <formula>$I9="Director"</formula>
    </cfRule>
  </conditionalFormatting>
  <conditionalFormatting sqref="I13">
    <cfRule type="expression" dxfId="27" priority="17" stopIfTrue="1">
      <formula>$I13="Departamento de Jurídica"</formula>
    </cfRule>
    <cfRule type="expression" dxfId="26" priority="18">
      <formula>$I13="Departamento de Relaciones Públicas"</formula>
    </cfRule>
    <cfRule type="expression" dxfId="25" priority="19">
      <formula>$I13="Departamento de Planificación"</formula>
    </cfRule>
    <cfRule type="expression" dxfId="24" priority="20">
      <formula>$I13="Subdirector de Contabilidad"</formula>
    </cfRule>
    <cfRule type="expression" dxfId="23" priority="21">
      <formula>$I13="Subdirector Administrativo"</formula>
    </cfRule>
    <cfRule type="expression" dxfId="22" priority="22">
      <formula>$I13="Subdirector Académico"</formula>
    </cfRule>
    <cfRule type="expression" dxfId="21" priority="23">
      <formula>$I13="Subdirector de Investigación, Extensión y Educación Continua"</formula>
    </cfRule>
    <cfRule type="expression" dxfId="20" priority="24">
      <formula>$I13="Director"</formula>
    </cfRule>
  </conditionalFormatting>
  <conditionalFormatting sqref="I16">
    <cfRule type="expression" dxfId="19" priority="1" stopIfTrue="1">
      <formula>$I16="Departamento de Jurídica"</formula>
    </cfRule>
    <cfRule type="expression" dxfId="18" priority="2">
      <formula>$I16="Departamento de Relaciones Públicas"</formula>
    </cfRule>
    <cfRule type="expression" dxfId="17" priority="3">
      <formula>$I16="Departamento de Planificación"</formula>
    </cfRule>
    <cfRule type="expression" dxfId="16" priority="4">
      <formula>$I16="Subdirector de Contabilidad"</formula>
    </cfRule>
    <cfRule type="expression" dxfId="15" priority="5">
      <formula>$I16="Subdirector Administrativo"</formula>
    </cfRule>
    <cfRule type="expression" dxfId="14" priority="6">
      <formula>$I16="Subdirector Académico"</formula>
    </cfRule>
    <cfRule type="expression" dxfId="13" priority="7">
      <formula>$I16="Subdirector de Investigación, Extensión y Educación Continua"</formula>
    </cfRule>
    <cfRule type="expression" dxfId="12" priority="8">
      <formula>$I16="Director"</formula>
    </cfRule>
  </conditionalFormatting>
  <printOptions horizontalCentered="1"/>
  <pageMargins left="1" right="1" top="1" bottom="1" header="0.5" footer="0.5"/>
  <pageSetup scale="60" orientation="landscape" r:id="rId1"/>
  <rowBreaks count="1" manualBreakCount="1">
    <brk id="15" max="13" man="1"/>
  </rowBreaks>
  <colBreaks count="1" manualBreakCount="1">
    <brk id="14" max="1048575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4" id="{68F99753-00AF-4654-81AD-DA27423C79EE}">
            <xm:f>'EJE 1 GESTIÓN INSTITUCIONAL'!$E1048532="Dirección"</xm:f>
            <x14:dxf>
              <fill>
                <patternFill>
                  <bgColor theme="2" tint="-0.24994659260841701"/>
                </patternFill>
              </fill>
            </x14:dxf>
          </x14:cfRule>
          <xm:sqref>D23 F23:K23</xm:sqref>
        </x14:conditionalFormatting>
        <x14:conditionalFormatting xmlns:xm="http://schemas.microsoft.com/office/excel/2006/main">
          <x14:cfRule type="expression" priority="41" id="{D6AE8497-F94F-4499-A17B-D342B7C801A0}">
            <xm:f>'EJE 4  VINCULACIÓN CON EL MEDIO'!$L22="BAJO"</xm:f>
            <x14:dxf>
              <fill>
                <patternFill>
                  <bgColor rgb="FF00B050"/>
                </patternFill>
              </fill>
            </x14:dxf>
          </x14:cfRule>
          <x14:cfRule type="expression" priority="42" id="{9D278636-AD34-42C8-8528-DC9C4A320CA5}">
            <xm:f>'EJE 4  VINCULACIÓN CON EL MEDIO'!$L22="MEDIO"</xm:f>
            <x14:dxf>
              <fill>
                <patternFill>
                  <bgColor rgb="FFFFFF00"/>
                </patternFill>
              </fill>
            </x14:dxf>
          </x14:cfRule>
          <x14:cfRule type="expression" priority="43" id="{ABE936F0-D8A4-46B3-99CC-503A9156F142}">
            <xm:f>'EJE 4  VINCULACIÓN CON EL MEDIO'!$L22="ALTO"</xm:f>
            <x14:dxf>
              <fill>
                <patternFill>
                  <bgColor rgb="FFFF0000"/>
                </patternFill>
              </fill>
            </x14:dxf>
          </x14:cfRule>
          <xm:sqref>L21</xm:sqref>
        </x14:conditionalFormatting>
        <x14:conditionalFormatting xmlns:xm="http://schemas.microsoft.com/office/excel/2006/main">
          <x14:cfRule type="expression" priority="33" stopIfTrue="1" id="{8434ED57-76C0-4E82-B5C1-22EC65BA1006}">
            <xm:f>'EJE 4  VINCULACIÓN CON EL MEDIO'!$I22="Departamento de Jurídica"</xm:f>
            <x14:dxf>
              <fill>
                <patternFill>
                  <bgColor theme="0" tint="-0.24994659260841701"/>
                </patternFill>
              </fill>
            </x14:dxf>
          </x14:cfRule>
          <x14:cfRule type="expression" priority="34" id="{51921A2C-EB3F-4E7A-BA66-D858DC6D8A0C}">
            <xm:f>'EJE 4  VINCULACIÓN CON EL MEDIO'!$I22="Departamento de Relaciones Públicas"</xm:f>
            <x14:dxf>
              <fill>
                <patternFill>
                  <bgColor theme="9" tint="0.59996337778862885"/>
                </patternFill>
              </fill>
            </x14:dxf>
          </x14:cfRule>
          <x14:cfRule type="expression" priority="35" id="{D6D52645-F4CA-46BC-9671-9B72A5E91761}">
            <xm:f>'EJE 4  VINCULACIÓN CON EL MEDIO'!$I22="Departamento de Planificación"</xm:f>
            <x14:dxf>
              <fill>
                <patternFill>
                  <bgColor theme="8" tint="0.59996337778862885"/>
                </patternFill>
              </fill>
            </x14:dxf>
          </x14:cfRule>
          <x14:cfRule type="expression" priority="36" id="{24B9B9FA-AB0E-4480-89FF-05418A43BF73}">
            <xm:f>'EJE 4  VINCULACIÓN CON EL MEDIO'!$I22="Subdirector de Contabilidad"</xm:f>
            <x14:dxf>
              <fill>
                <patternFill>
                  <bgColor theme="7" tint="0.59996337778862885"/>
                </patternFill>
              </fill>
            </x14:dxf>
          </x14:cfRule>
          <x14:cfRule type="expression" priority="37" id="{EE21DBAE-88F3-4327-B11B-DF6963EE8BBF}">
            <xm:f>'EJE 4  VINCULACIÓN CON EL MEDIO'!$I22="Subdirector Administrativo"</xm:f>
            <x14:dxf>
              <fill>
                <patternFill>
                  <bgColor theme="6" tint="0.59996337778862885"/>
                </patternFill>
              </fill>
            </x14:dxf>
          </x14:cfRule>
          <x14:cfRule type="expression" priority="38" id="{5D22FD5D-E996-4F4E-8A42-F1185E7F765A}">
            <xm:f>'EJE 4  VINCULACIÓN CON EL MEDIO'!$I22="Subdirector Académico"</xm:f>
            <x14:dxf>
              <fill>
                <patternFill>
                  <bgColor theme="3" tint="0.59996337778862885"/>
                </patternFill>
              </fill>
            </x14:dxf>
          </x14:cfRule>
          <x14:cfRule type="expression" priority="39" id="{0B52A315-2BAA-4A18-90C6-7FB7EC74D4BD}">
            <xm:f>'EJE 4  VINCULACIÓN CON EL MEDIO'!$I22="Subdirector de Investigación, Extensión y Educación Continua"</xm:f>
            <x14:dxf>
              <fill>
                <patternFill>
                  <bgColor theme="5" tint="0.59996337778862885"/>
                </patternFill>
              </fill>
            </x14:dxf>
          </x14:cfRule>
          <x14:cfRule type="expression" priority="40" id="{D7B667D8-B2BB-443C-9E1B-1ABFC0758633}">
            <xm:f>'EJE 4  VINCULACIÓN CON EL MEDIO'!$I22="Director"</xm:f>
            <x14:dxf>
              <fill>
                <patternFill>
                  <bgColor theme="2" tint="-0.24994659260841701"/>
                </patternFill>
              </fill>
            </x14:dxf>
          </x14:cfRule>
          <xm:sqref>I21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</vt:i4>
      </vt:variant>
    </vt:vector>
  </HeadingPairs>
  <TitlesOfParts>
    <vt:vector size="23" baseType="lpstr">
      <vt:lpstr>EJE 1 GESTIÓN INSTITUCIONAL</vt:lpstr>
      <vt:lpstr>EJE 2 ACADÉMICO</vt:lpstr>
      <vt:lpstr>EJE 3 INVESTIGACIÓN</vt:lpstr>
      <vt:lpstr>EJE 4  VINCULACIÓN CON EL MEDIO</vt:lpstr>
      <vt:lpstr>EJE 5 ESTUDIANTES</vt:lpstr>
      <vt:lpstr>EJE 6 PERSONAL ACADÉMICO</vt:lpstr>
      <vt:lpstr>EJE 7 SERVICIO Y APOYO INST.</vt:lpstr>
      <vt:lpstr>EJE 8 ASEGURAMIENTO DE CALIDAD</vt:lpstr>
      <vt:lpstr>'EJE 1 GESTIÓN INSTITUCIONAL'!Área_de_impresión</vt:lpstr>
      <vt:lpstr>'EJE 2 ACADÉMICO'!Área_de_impresión</vt:lpstr>
      <vt:lpstr>'EJE 3 INVESTIGACIÓN'!Área_de_impresión</vt:lpstr>
      <vt:lpstr>'EJE 4  VINCULACIÓN CON EL MEDIO'!Área_de_impresión</vt:lpstr>
      <vt:lpstr>'EJE 5 ESTUDIANTES'!Área_de_impresión</vt:lpstr>
      <vt:lpstr>'EJE 6 PERSONAL ACADÉMICO'!Área_de_impresión</vt:lpstr>
      <vt:lpstr>'EJE 8 ASEGURAMIENTO DE CALIDAD'!Área_de_impresión</vt:lpstr>
      <vt:lpstr>'EJE 1 GESTIÓN INSTITUCIONAL'!Títulos_a_imprimir</vt:lpstr>
      <vt:lpstr>'EJE 2 ACADÉMICO'!Títulos_a_imprimir</vt:lpstr>
      <vt:lpstr>'EJE 3 INVESTIGACIÓN'!Títulos_a_imprimir</vt:lpstr>
      <vt:lpstr>'EJE 4  VINCULACIÓN CON EL MEDIO'!Títulos_a_imprimir</vt:lpstr>
      <vt:lpstr>'EJE 5 ESTUDIANTES'!Títulos_a_imprimir</vt:lpstr>
      <vt:lpstr>'EJE 6 PERSONAL ACADÉMICO'!Títulos_a_imprimir</vt:lpstr>
      <vt:lpstr>'EJE 7 SERVICIO Y APOYO INST.'!Títulos_a_imprimir</vt:lpstr>
      <vt:lpstr>'EJE 8 ASEGURAMIENTO DE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Salon Consejo EGAEE</cp:lastModifiedBy>
  <cp:lastPrinted>2024-01-18T14:47:27Z</cp:lastPrinted>
  <dcterms:created xsi:type="dcterms:W3CDTF">2015-08-13T12:16:56Z</dcterms:created>
  <dcterms:modified xsi:type="dcterms:W3CDTF">2024-01-22T18:35:28Z</dcterms:modified>
</cp:coreProperties>
</file>